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A7F12FB0-6EB2-4D22-B2EE-99B5198E53B9}" xr6:coauthVersionLast="47" xr6:coauthVersionMax="47" xr10:uidLastSave="{00000000-0000-0000-0000-000000000000}"/>
  <bookViews>
    <workbookView xWindow="-120" yWindow="-120" windowWidth="27930" windowHeight="16440" activeTab="2" xr2:uid="{00000000-000D-0000-FFFF-FFFF00000000}"/>
  </bookViews>
  <sheets>
    <sheet name="Premissas" sheetId="1" r:id="rId1"/>
    <sheet name="1. Orçamento Detalhado" sheetId="2" r:id="rId2"/>
    <sheet name="2. Resumo Gerencial" sheetId="3" r:id="rId3"/>
  </sheets>
  <definedNames>
    <definedName name="AREA_TOTAL">Premissas!$B$5</definedName>
    <definedName name="BDI_PERCENT">Premissas!$B$6</definedName>
    <definedName name="CUSTO_M2_REF">Premissas!$B$7</definedName>
  </definedNames>
  <calcPr calcId="191029"/>
</workbook>
</file>

<file path=xl/calcChain.xml><?xml version="1.0" encoding="utf-8"?>
<calcChain xmlns="http://schemas.openxmlformats.org/spreadsheetml/2006/main">
  <c r="B11" i="3" l="1"/>
  <c r="B10" i="3"/>
  <c r="B9" i="3"/>
  <c r="B8" i="3"/>
  <c r="B7" i="3"/>
  <c r="B6" i="3"/>
  <c r="B5" i="3"/>
  <c r="F20" i="2"/>
  <c r="E20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18" i="2" s="1"/>
  <c r="G19" i="2" s="1"/>
  <c r="G20" i="2" s="1"/>
  <c r="B12" i="3" l="1"/>
  <c r="C5" i="3" s="1"/>
  <c r="C10" i="3" l="1"/>
  <c r="C11" i="3"/>
  <c r="C6" i="3"/>
  <c r="C7" i="3"/>
  <c r="C8" i="3"/>
  <c r="C9" i="3"/>
  <c r="C12" i="3" l="1"/>
</calcChain>
</file>

<file path=xl/sharedStrings.xml><?xml version="1.0" encoding="utf-8"?>
<sst xmlns="http://schemas.openxmlformats.org/spreadsheetml/2006/main" count="132" uniqueCount="82">
  <si>
    <t>Premissas</t>
  </si>
  <si>
    <t>Premissa</t>
  </si>
  <si>
    <t>Valor</t>
  </si>
  <si>
    <t>Nome na fórmula</t>
  </si>
  <si>
    <t>Observação</t>
  </si>
  <si>
    <t>Área Total da Reforma (m²)</t>
  </si>
  <si>
    <t>AREA_TOTAL</t>
  </si>
  <si>
    <t>Área de intervenção direta</t>
  </si>
  <si>
    <t>BDI Aplicado (%)</t>
  </si>
  <si>
    <t>BDI_PERCENT</t>
  </si>
  <si>
    <t>Margem para custos indiretos e riscos</t>
  </si>
  <si>
    <t>Custo Referência m² (R$)</t>
  </si>
  <si>
    <t>CUSTO_M2_REF</t>
  </si>
  <si>
    <t>Baseado em padrão médio 2026</t>
  </si>
  <si>
    <t>Planilha gerada com auxílio de IA - 05/07/26 às 15h42 - ChatLP - Assistente Pessoal de Obra</t>
  </si>
  <si>
    <t>Orientação de uso da planilha</t>
  </si>
  <si>
    <t>•  Edite apenas as células destacadas da coluna "Valor" — as fórmulas das demais abas recalculam automaticamente.</t>
  </si>
  <si>
    <t>•  Esta aba é protegida sem senha: as células de valor ficam livres e o restante travado, para as fórmulas não quebrarem sem querer.</t>
  </si>
  <si>
    <t>•  Não renomeie esta aba nem apague as células de valor: as fórmulas dependem dos nomes definidos aqui.</t>
  </si>
  <si>
    <t>1. Orçamento Detalhado</t>
  </si>
  <si>
    <t>Item</t>
  </si>
  <si>
    <t>Descrição do Serviço</t>
  </si>
  <si>
    <t>Categoria</t>
  </si>
  <si>
    <t>Unid.</t>
  </si>
  <si>
    <t>Quant.</t>
  </si>
  <si>
    <t>Preço Unit. (R$)</t>
  </si>
  <si>
    <t>Total (R$)</t>
  </si>
  <si>
    <t>Status</t>
  </si>
  <si>
    <t>1.1</t>
  </si>
  <si>
    <t>Proteção de Piso e Áreas Comuns</t>
  </si>
  <si>
    <t>Logística</t>
  </si>
  <si>
    <t>m²</t>
  </si>
  <si>
    <t>Executado</t>
  </si>
  <si>
    <t>1.2</t>
  </si>
  <si>
    <t>Locação de Caçamba (5m³)</t>
  </si>
  <si>
    <t>un</t>
  </si>
  <si>
    <t>2.1</t>
  </si>
  <si>
    <t>Demolição de Piso Cerâmico</t>
  </si>
  <si>
    <t>Demolição</t>
  </si>
  <si>
    <t>Aprovado</t>
  </si>
  <si>
    <t>2.2</t>
  </si>
  <si>
    <t>Remoção de Rodapés</t>
  </si>
  <si>
    <t>m</t>
  </si>
  <si>
    <t>3.1</t>
  </si>
  <si>
    <t>Execução de Novo Ponto de Água/Esgoto</t>
  </si>
  <si>
    <t>Hidráulica</t>
  </si>
  <si>
    <t>Em cotação</t>
  </si>
  <si>
    <t>3.2</t>
  </si>
  <si>
    <t>Regularização de Contrapiso</t>
  </si>
  <si>
    <t>Infraestrutura</t>
  </si>
  <si>
    <t>Pendente</t>
  </si>
  <si>
    <t>4.1</t>
  </si>
  <si>
    <t>Instalação de Porcelanato 60x60</t>
  </si>
  <si>
    <t>Revestimentos</t>
  </si>
  <si>
    <t>4.2</t>
  </si>
  <si>
    <t>Instalação de Rodapé Poliestireno</t>
  </si>
  <si>
    <t>5.1</t>
  </si>
  <si>
    <t>Pintura Interna (2 demãos + Selador)</t>
  </si>
  <si>
    <t>Pintura</t>
  </si>
  <si>
    <t>5.2</t>
  </si>
  <si>
    <t>Aplicação de Massa Corrida</t>
  </si>
  <si>
    <t>6.1</t>
  </si>
  <si>
    <t>Substituição de Quadro e Disjuntores</t>
  </si>
  <si>
    <t>Elétrica</t>
  </si>
  <si>
    <t>6.2</t>
  </si>
  <si>
    <t>Instalação de Pontos de Tomada/Interruptor</t>
  </si>
  <si>
    <t>7.1</t>
  </si>
  <si>
    <t>Limpeza Técnica Pós-Obra</t>
  </si>
  <si>
    <t/>
  </si>
  <si>
    <t>SUBTOTAL SEM BDI</t>
  </si>
  <si>
    <t>TOTAL COM BDI</t>
  </si>
  <si>
    <t>TOTAL</t>
  </si>
  <si>
    <t>•  As células destacadas em âmbar são de preenchimento manual; as demais têm fórmula.</t>
  </si>
  <si>
    <t>•  Preencha à mão apenas: Quant., Preço Unit. (R$).</t>
  </si>
  <si>
    <t>•  Calculado automaticamente por fórmula: Total (R$).</t>
  </si>
  <si>
    <t>•  Ao alterar uma célula de entrada, os totais e percentuais se recalculam sozinhos.</t>
  </si>
  <si>
    <t>2. Resumo Gerencial</t>
  </si>
  <si>
    <t>Total Previsto (R$)</t>
  </si>
  <si>
    <t>% do Total</t>
  </si>
  <si>
    <t>•  Calculado automaticamente por fórmula: Total Previsto (R$), % do Total.</t>
  </si>
  <si>
    <t>Quer gerar suas planilhas de obras com fórmulas e formatadas de forma automática? basta pedir ao ChatLP, acesse-se agora:</t>
  </si>
  <si>
    <t>https://larpontual.com.br/app-chatlp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</si>
</sst>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0.0%;\(0.0%\)"/>
    <numFmt numFmtId="166" formatCode="\R\$\ #,##0.00;\(\R\$\ #,##0.00\);&quot;-&quot;"/>
  </numFmts>
  <fonts count="10" x14ac:knownFonts="1">
    <font>
      <sz val="11"/>
      <color theme="1"/>
      <name val="Calibri"/>
      <family val="2"/>
      <scheme val="minor"/>
    </font>
    <font>
      <b/>
      <sz val="20"/>
      <color rgb="FF274472"/>
      <name val="Calibri"/>
    </font>
    <font>
      <b/>
      <sz val="12.5"/>
      <color rgb="FFFFFFFF"/>
      <name val="Calibri"/>
    </font>
    <font>
      <sz val="11"/>
      <color rgb="FF1B2733"/>
      <name val="Calibri"/>
    </font>
    <font>
      <b/>
      <sz val="11"/>
      <color rgb="FF1B2733"/>
      <name val="Calibri"/>
    </font>
    <font>
      <sz val="11"/>
      <color rgb="FF7E8CA0"/>
      <name val="Calibri"/>
    </font>
    <font>
      <sz val="9"/>
      <color rgb="FF1B2733"/>
      <name val="Calibri"/>
    </font>
    <font>
      <i/>
      <sz val="9"/>
      <color rgb="FF7E8CA0"/>
      <name val="Calibri"/>
    </font>
    <font>
      <b/>
      <sz val="12.5"/>
      <color rgb="FF41719C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74472"/>
      </patternFill>
    </fill>
    <fill>
      <patternFill patternType="solid">
        <fgColor rgb="FFFCF2DC"/>
      </patternFill>
    </fill>
    <fill>
      <patternFill patternType="solid">
        <fgColor rgb="FFEEF2F7"/>
      </patternFill>
    </fill>
  </fills>
  <borders count="3">
    <border>
      <left/>
      <right/>
      <top/>
      <bottom/>
      <diagonal/>
    </border>
    <border>
      <left style="thin">
        <color rgb="FFCBD6E2"/>
      </left>
      <right style="thin">
        <color rgb="FFCBD6E2"/>
      </right>
      <top style="thin">
        <color rgb="FFCBD6E2"/>
      </top>
      <bottom style="thin">
        <color rgb="FFCBD6E2"/>
      </bottom>
      <diagonal/>
    </border>
    <border>
      <left style="thin">
        <color rgb="FFCBD6E2"/>
      </left>
      <right style="thin">
        <color rgb="FFCBD6E2"/>
      </right>
      <top style="medium">
        <color rgb="FF41719C"/>
      </top>
      <bottom style="thin">
        <color rgb="FFCBD6E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5" fontId="4" fillId="3" borderId="1" xfId="0" applyNumberFormat="1" applyFont="1" applyFill="1" applyBorder="1" applyAlignment="1" applyProtection="1">
      <alignment horizontal="right" vertical="center"/>
      <protection locked="0"/>
    </xf>
    <xf numFmtId="166" fontId="4" fillId="3" borderId="1" xfId="0" applyNumberFormat="1" applyFont="1" applyFill="1" applyBorder="1" applyAlignment="1" applyProtection="1">
      <alignment horizontal="right" vertical="center"/>
      <protection locked="0"/>
    </xf>
    <xf numFmtId="164" fontId="3" fillId="3" borderId="1" xfId="0" applyNumberFormat="1" applyFont="1" applyFill="1" applyBorder="1" applyAlignment="1">
      <alignment horizontal="right" vertical="center" wrapText="1"/>
    </xf>
    <xf numFmtId="166" fontId="3" fillId="3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right" vertical="center" wrapText="1"/>
    </xf>
    <xf numFmtId="166" fontId="4" fillId="4" borderId="2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4" borderId="1" xfId="0" applyNumberFormat="1" applyFont="1" applyFill="1" applyBorder="1" applyAlignment="1">
      <alignment horizontal="right" vertical="center" wrapText="1"/>
    </xf>
    <xf numFmtId="165" fontId="4" fillId="4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9" fillId="0" borderId="0" xfId="1"/>
    <xf numFmtId="0" fontId="9" fillId="0" borderId="0" xfId="1"/>
    <xf numFmtId="0" fontId="9" fillId="0" borderId="0" xfId="1"/>
  </cellXfs>
  <cellStyles count="2">
    <cellStyle name="Hiperlink" xfId="1" builtinId="8"/>
    <cellStyle name="Normal" xfId="0" builtinId="0"/>
  </cellStyles>
  <dxfs count="3">
    <dxf>
      <font>
        <color rgb="FF1E7B34"/>
      </font>
      <fill>
        <patternFill patternType="solid">
          <bgColor rgb="FFE6F4EA"/>
        </patternFill>
      </fill>
    </dxf>
    <dxf>
      <font>
        <color rgb="FF9A6700"/>
      </font>
      <fill>
        <patternFill patternType="solid">
          <bgColor rgb="FFFBEEDB"/>
        </patternFill>
      </fill>
    </dxf>
    <dxf>
      <font>
        <color rgb="FF9C2B2B"/>
      </font>
      <fill>
        <patternFill patternType="solid">
          <bgColor rgb="FFFDE7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sz="1100" b="1"/>
            </a:pPr>
            <a:r>
              <a:rPr lang="pt-BR" sz="1100" b="1"/>
              <a:t>Distribuição de Custos por Categoria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Custo</c:v>
          </c:tx>
          <c:dPt>
            <c:idx val="0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01-78B3-4256-9443-27569A24321A}"/>
              </c:ext>
            </c:extLst>
          </c:dPt>
          <c:dPt>
            <c:idx val="1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03-78B3-4256-9443-27569A24321A}"/>
              </c:ext>
            </c:extLst>
          </c:dPt>
          <c:dPt>
            <c:idx val="2"/>
            <c:bubble3D val="0"/>
            <c:spPr>
              <a:solidFill>
                <a:srgbClr val="9CC084"/>
              </a:solidFill>
            </c:spPr>
            <c:extLst>
              <c:ext xmlns:c16="http://schemas.microsoft.com/office/drawing/2014/chart" uri="{C3380CC4-5D6E-409C-BE32-E72D297353CC}">
                <c16:uniqueId val="{00000005-78B3-4256-9443-27569A24321A}"/>
              </c:ext>
            </c:extLst>
          </c:dPt>
          <c:dPt>
            <c:idx val="3"/>
            <c:bubble3D val="0"/>
            <c:spPr>
              <a:solidFill>
                <a:srgbClr val="E0C27E"/>
              </a:solidFill>
            </c:spPr>
            <c:extLst>
              <c:ext xmlns:c16="http://schemas.microsoft.com/office/drawing/2014/chart" uri="{C3380CC4-5D6E-409C-BE32-E72D297353CC}">
                <c16:uniqueId val="{00000007-78B3-4256-9443-27569A24321A}"/>
              </c:ext>
            </c:extLst>
          </c:dPt>
          <c:dPt>
            <c:idx val="4"/>
            <c:bubble3D val="0"/>
            <c:spPr>
              <a:solidFill>
                <a:srgbClr val="D49A98"/>
              </a:solidFill>
            </c:spPr>
            <c:extLst>
              <c:ext xmlns:c16="http://schemas.microsoft.com/office/drawing/2014/chart" uri="{C3380CC4-5D6E-409C-BE32-E72D297353CC}">
                <c16:uniqueId val="{00000009-78B3-4256-9443-27569A24321A}"/>
              </c:ext>
            </c:extLst>
          </c:dPt>
          <c:dPt>
            <c:idx val="5"/>
            <c:bubble3D val="0"/>
            <c:spPr>
              <a:solidFill>
                <a:srgbClr val="8E93BE"/>
              </a:solidFill>
            </c:spPr>
            <c:extLst>
              <c:ext xmlns:c16="http://schemas.microsoft.com/office/drawing/2014/chart" uri="{C3380CC4-5D6E-409C-BE32-E72D297353CC}">
                <c16:uniqueId val="{0000000B-78B3-4256-9443-27569A24321A}"/>
              </c:ext>
            </c:extLst>
          </c:dPt>
          <c:dPt>
            <c:idx val="6"/>
            <c:bubble3D val="0"/>
            <c:spPr>
              <a:solidFill>
                <a:srgbClr val="B392B8"/>
              </a:solidFill>
            </c:spPr>
            <c:extLst>
              <c:ext xmlns:c16="http://schemas.microsoft.com/office/drawing/2014/chart" uri="{C3380CC4-5D6E-409C-BE32-E72D297353CC}">
                <c16:uniqueId val="{0000000D-78B3-4256-9443-27569A24321A}"/>
              </c:ext>
            </c:extLst>
          </c:dPt>
          <c:dPt>
            <c:idx val="7"/>
            <c:bubble3D val="0"/>
            <c:spPr>
              <a:solidFill>
                <a:srgbClr val="84BAC8"/>
              </a:solidFill>
            </c:spPr>
            <c:extLst>
              <c:ext xmlns:c16="http://schemas.microsoft.com/office/drawing/2014/chart" uri="{C3380CC4-5D6E-409C-BE32-E72D297353CC}">
                <c16:uniqueId val="{0000000F-78B3-4256-9443-27569A24321A}"/>
              </c:ext>
            </c:extLst>
          </c:dPt>
          <c:dPt>
            <c:idx val="8"/>
            <c:bubble3D val="0"/>
            <c:spPr>
              <a:solidFill>
                <a:srgbClr val="C6B491"/>
              </a:solidFill>
            </c:spPr>
            <c:extLst>
              <c:ext xmlns:c16="http://schemas.microsoft.com/office/drawing/2014/chart" uri="{C3380CC4-5D6E-409C-BE32-E72D297353CC}">
                <c16:uniqueId val="{00000011-78B3-4256-9443-27569A24321A}"/>
              </c:ext>
            </c:extLst>
          </c:dPt>
          <c:dPt>
            <c:idx val="9"/>
            <c:bubble3D val="0"/>
            <c:spPr>
              <a:solidFill>
                <a:srgbClr val="ABBF80"/>
              </a:solidFill>
            </c:spPr>
            <c:extLst>
              <c:ext xmlns:c16="http://schemas.microsoft.com/office/drawing/2014/chart" uri="{C3380CC4-5D6E-409C-BE32-E72D297353CC}">
                <c16:uniqueId val="{00000013-78B3-4256-9443-27569A24321A}"/>
              </c:ext>
            </c:extLst>
          </c:dPt>
          <c:dPt>
            <c:idx val="10"/>
            <c:bubble3D val="0"/>
            <c:spPr>
              <a:solidFill>
                <a:srgbClr val="D9A57E"/>
              </a:solidFill>
            </c:spPr>
            <c:extLst>
              <c:ext xmlns:c16="http://schemas.microsoft.com/office/drawing/2014/chart" uri="{C3380CC4-5D6E-409C-BE32-E72D297353CC}">
                <c16:uniqueId val="{00000015-78B3-4256-9443-27569A24321A}"/>
              </c:ext>
            </c:extLst>
          </c:dPt>
          <c:dPt>
            <c:idx val="11"/>
            <c:bubble3D val="0"/>
            <c:spPr>
              <a:solidFill>
                <a:srgbClr val="9FB1BE"/>
              </a:solidFill>
            </c:spPr>
            <c:extLst>
              <c:ext xmlns:c16="http://schemas.microsoft.com/office/drawing/2014/chart" uri="{C3380CC4-5D6E-409C-BE32-E72D297353CC}">
                <c16:uniqueId val="{00000017-78B3-4256-9443-27569A24321A}"/>
              </c:ext>
            </c:extLst>
          </c:dPt>
          <c:dPt>
            <c:idx val="12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19-78B3-4256-9443-27569A24321A}"/>
              </c:ext>
            </c:extLst>
          </c:dPt>
          <c:dPt>
            <c:idx val="13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1B-78B3-4256-9443-27569A24321A}"/>
              </c:ext>
            </c:extLst>
          </c:dPt>
          <c:dPt>
            <c:idx val="14"/>
            <c:bubble3D val="0"/>
            <c:spPr>
              <a:solidFill>
                <a:srgbClr val="9CC084"/>
              </a:solidFill>
            </c:spPr>
            <c:extLst>
              <c:ext xmlns:c16="http://schemas.microsoft.com/office/drawing/2014/chart" uri="{C3380CC4-5D6E-409C-BE32-E72D297353CC}">
                <c16:uniqueId val="{0000001D-78B3-4256-9443-27569A24321A}"/>
              </c:ext>
            </c:extLst>
          </c:dPt>
          <c:dPt>
            <c:idx val="15"/>
            <c:bubble3D val="0"/>
            <c:spPr>
              <a:solidFill>
                <a:srgbClr val="E0C27E"/>
              </a:solidFill>
            </c:spPr>
            <c:extLst>
              <c:ext xmlns:c16="http://schemas.microsoft.com/office/drawing/2014/chart" uri="{C3380CC4-5D6E-409C-BE32-E72D297353CC}">
                <c16:uniqueId val="{0000001F-78B3-4256-9443-27569A24321A}"/>
              </c:ext>
            </c:extLst>
          </c:dPt>
          <c:dPt>
            <c:idx val="16"/>
            <c:bubble3D val="0"/>
            <c:spPr>
              <a:solidFill>
                <a:srgbClr val="D49A98"/>
              </a:solidFill>
            </c:spPr>
            <c:extLst>
              <c:ext xmlns:c16="http://schemas.microsoft.com/office/drawing/2014/chart" uri="{C3380CC4-5D6E-409C-BE32-E72D297353CC}">
                <c16:uniqueId val="{00000021-78B3-4256-9443-27569A24321A}"/>
              </c:ext>
            </c:extLst>
          </c:dPt>
          <c:dPt>
            <c:idx val="17"/>
            <c:bubble3D val="0"/>
            <c:spPr>
              <a:solidFill>
                <a:srgbClr val="8E93BE"/>
              </a:solidFill>
            </c:spPr>
            <c:extLst>
              <c:ext xmlns:c16="http://schemas.microsoft.com/office/drawing/2014/chart" uri="{C3380CC4-5D6E-409C-BE32-E72D297353CC}">
                <c16:uniqueId val="{00000023-78B3-4256-9443-27569A24321A}"/>
              </c:ext>
            </c:extLst>
          </c:dPt>
          <c:dPt>
            <c:idx val="18"/>
            <c:bubble3D val="0"/>
            <c:spPr>
              <a:solidFill>
                <a:srgbClr val="B392B8"/>
              </a:solidFill>
            </c:spPr>
            <c:extLst>
              <c:ext xmlns:c16="http://schemas.microsoft.com/office/drawing/2014/chart" uri="{C3380CC4-5D6E-409C-BE32-E72D297353CC}">
                <c16:uniqueId val="{00000025-78B3-4256-9443-27569A24321A}"/>
              </c:ext>
            </c:extLst>
          </c:dPt>
          <c:dPt>
            <c:idx val="19"/>
            <c:bubble3D val="0"/>
            <c:spPr>
              <a:solidFill>
                <a:srgbClr val="84BAC8"/>
              </a:solidFill>
            </c:spPr>
            <c:extLst>
              <c:ext xmlns:c16="http://schemas.microsoft.com/office/drawing/2014/chart" uri="{C3380CC4-5D6E-409C-BE32-E72D297353CC}">
                <c16:uniqueId val="{00000027-78B3-4256-9443-27569A24321A}"/>
              </c:ext>
            </c:extLst>
          </c:dPt>
          <c:dPt>
            <c:idx val="20"/>
            <c:bubble3D val="0"/>
            <c:spPr>
              <a:solidFill>
                <a:srgbClr val="C6B491"/>
              </a:solidFill>
            </c:spPr>
            <c:extLst>
              <c:ext xmlns:c16="http://schemas.microsoft.com/office/drawing/2014/chart" uri="{C3380CC4-5D6E-409C-BE32-E72D297353CC}">
                <c16:uniqueId val="{00000029-78B3-4256-9443-27569A24321A}"/>
              </c:ext>
            </c:extLst>
          </c:dPt>
          <c:dPt>
            <c:idx val="21"/>
            <c:bubble3D val="0"/>
            <c:spPr>
              <a:solidFill>
                <a:srgbClr val="ABBF80"/>
              </a:solidFill>
            </c:spPr>
            <c:extLst>
              <c:ext xmlns:c16="http://schemas.microsoft.com/office/drawing/2014/chart" uri="{C3380CC4-5D6E-409C-BE32-E72D297353CC}">
                <c16:uniqueId val="{0000002B-78B3-4256-9443-27569A24321A}"/>
              </c:ext>
            </c:extLst>
          </c:dPt>
          <c:dPt>
            <c:idx val="22"/>
            <c:bubble3D val="0"/>
            <c:spPr>
              <a:solidFill>
                <a:srgbClr val="D9A57E"/>
              </a:solidFill>
            </c:spPr>
            <c:extLst>
              <c:ext xmlns:c16="http://schemas.microsoft.com/office/drawing/2014/chart" uri="{C3380CC4-5D6E-409C-BE32-E72D297353CC}">
                <c16:uniqueId val="{0000002D-78B3-4256-9443-27569A24321A}"/>
              </c:ext>
            </c:extLst>
          </c:dPt>
          <c:dPt>
            <c:idx val="23"/>
            <c:bubble3D val="0"/>
            <c:spPr>
              <a:solidFill>
                <a:srgbClr val="9FB1BE"/>
              </a:solidFill>
            </c:spPr>
            <c:extLst>
              <c:ext xmlns:c16="http://schemas.microsoft.com/office/drawing/2014/chart" uri="{C3380CC4-5D6E-409C-BE32-E72D297353CC}">
                <c16:uniqueId val="{0000002F-78B3-4256-9443-27569A24321A}"/>
              </c:ext>
            </c:extLst>
          </c:dPt>
          <c:dPt>
            <c:idx val="24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31-78B3-4256-9443-27569A24321A}"/>
              </c:ext>
            </c:extLst>
          </c:dPt>
          <c:dPt>
            <c:idx val="25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33-78B3-4256-9443-27569A24321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'2. Resumo Gerencial'!$A$5:$A$11</c:f>
              <c:strCache>
                <c:ptCount val="7"/>
                <c:pt idx="0">
                  <c:v>Logística</c:v>
                </c:pt>
                <c:pt idx="1">
                  <c:v>Demolição</c:v>
                </c:pt>
                <c:pt idx="2">
                  <c:v>Infraestrutura</c:v>
                </c:pt>
                <c:pt idx="3">
                  <c:v>Revestimentos</c:v>
                </c:pt>
                <c:pt idx="4">
                  <c:v>Pintura</c:v>
                </c:pt>
                <c:pt idx="5">
                  <c:v>Elétrica</c:v>
                </c:pt>
                <c:pt idx="6">
                  <c:v>Hidráulica</c:v>
                </c:pt>
              </c:strCache>
            </c:strRef>
          </c:cat>
          <c:val>
            <c:numRef>
              <c:f>'2. Resumo Gerencial'!$B$5:$B$11</c:f>
              <c:numCache>
                <c:formatCode>\R\$\ #,##0.00;\(\R\$\ #,##0.00\);"-"</c:formatCode>
                <c:ptCount val="7"/>
                <c:pt idx="0">
                  <c:v>3900</c:v>
                </c:pt>
                <c:pt idx="1">
                  <c:v>1820</c:v>
                </c:pt>
                <c:pt idx="2">
                  <c:v>2200</c:v>
                </c:pt>
                <c:pt idx="3">
                  <c:v>4380</c:v>
                </c:pt>
                <c:pt idx="4">
                  <c:v>9240</c:v>
                </c:pt>
                <c:pt idx="5">
                  <c:v>1525</c:v>
                </c:pt>
                <c:pt idx="6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78B3-4256-9443-27569A24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1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8</xdr:col>
      <xdr:colOff>0</xdr:colOff>
      <xdr:row>42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arpontual.com.br/app-chatl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arpontual.com.br/app-chatl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arpontual.com.br/app-chat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1719C"/>
  </sheetPr>
  <dimension ref="A2:G16"/>
  <sheetViews>
    <sheetView showGridLines="0" workbookViewId="0">
      <selection activeCell="B22" sqref="B22"/>
    </sheetView>
  </sheetViews>
  <sheetFormatPr defaultRowHeight="15" x14ac:dyDescent="0.25"/>
  <cols>
    <col min="1" max="1" width="30" customWidth="1"/>
    <col min="2" max="2" width="18" customWidth="1"/>
    <col min="3" max="3" width="21" customWidth="1"/>
    <col min="4" max="4" width="42" customWidth="1"/>
  </cols>
  <sheetData>
    <row r="2" spans="1:7" ht="27.95" customHeight="1" x14ac:dyDescent="0.25">
      <c r="A2" s="19" t="s">
        <v>0</v>
      </c>
      <c r="B2" s="19"/>
      <c r="C2" s="19"/>
      <c r="D2" s="19"/>
    </row>
    <row r="4" spans="1:7" ht="21.95" customHeight="1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7" x14ac:dyDescent="0.25">
      <c r="A5" s="2" t="s">
        <v>5</v>
      </c>
      <c r="B5" s="3">
        <v>50</v>
      </c>
      <c r="C5" s="4" t="s">
        <v>6</v>
      </c>
      <c r="D5" s="5" t="s">
        <v>7</v>
      </c>
    </row>
    <row r="6" spans="1:7" x14ac:dyDescent="0.25">
      <c r="A6" s="2" t="s">
        <v>8</v>
      </c>
      <c r="B6" s="6">
        <v>0.2</v>
      </c>
      <c r="C6" s="4" t="s">
        <v>9</v>
      </c>
      <c r="D6" s="5" t="s">
        <v>10</v>
      </c>
    </row>
    <row r="7" spans="1:7" x14ac:dyDescent="0.25">
      <c r="A7" s="2" t="s">
        <v>11</v>
      </c>
      <c r="B7" s="7">
        <v>2500</v>
      </c>
      <c r="C7" s="4" t="s">
        <v>12</v>
      </c>
      <c r="D7" s="5" t="s">
        <v>13</v>
      </c>
    </row>
    <row r="9" spans="1:7" x14ac:dyDescent="0.25">
      <c r="A9" s="20" t="s">
        <v>14</v>
      </c>
      <c r="B9" s="20"/>
      <c r="C9" s="20"/>
      <c r="D9" s="20"/>
    </row>
    <row r="11" spans="1:7" ht="17.25" x14ac:dyDescent="0.25">
      <c r="A11" s="21" t="s">
        <v>15</v>
      </c>
      <c r="B11" s="21"/>
      <c r="C11" s="21"/>
      <c r="D11" s="21"/>
    </row>
    <row r="12" spans="1:7" x14ac:dyDescent="0.25">
      <c r="A12" s="22" t="s">
        <v>16</v>
      </c>
      <c r="B12" s="22"/>
      <c r="C12" s="22"/>
      <c r="D12" s="22"/>
    </row>
    <row r="13" spans="1:7" x14ac:dyDescent="0.25">
      <c r="A13" s="22" t="s">
        <v>17</v>
      </c>
      <c r="B13" s="22"/>
      <c r="C13" s="22"/>
      <c r="D13" s="22"/>
    </row>
    <row r="14" spans="1:7" x14ac:dyDescent="0.25">
      <c r="A14" s="22" t="s">
        <v>18</v>
      </c>
      <c r="B14" s="22"/>
      <c r="C14" s="22"/>
      <c r="D14" s="22"/>
    </row>
    <row r="16" spans="1:7" x14ac:dyDescent="0.25">
      <c r="A16" s="20" t="s">
        <v>80</v>
      </c>
      <c r="B16" s="20"/>
      <c r="C16" s="20"/>
      <c r="D16" s="20"/>
      <c r="E16" s="20"/>
      <c r="F16" s="20"/>
      <c r="G16" s="23" t="s">
        <v>81</v>
      </c>
    </row>
  </sheetData>
  <sheetProtection formatCells="0" formatColumns="0" formatRows="0" sort="0" autoFilter="0"/>
  <mergeCells count="7">
    <mergeCell ref="A14:D14"/>
    <mergeCell ref="A16:F16"/>
    <mergeCell ref="A2:D2"/>
    <mergeCell ref="A9:D9"/>
    <mergeCell ref="A11:D11"/>
    <mergeCell ref="A12:D12"/>
    <mergeCell ref="A13:D13"/>
  </mergeCells>
  <hyperlinks>
    <hyperlink ref="G16" r:id="rId1" xr:uid="{163824EE-2B17-48A5-B154-1F06F6A811FD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0"/>
  <sheetViews>
    <sheetView showGridLines="0" workbookViewId="0">
      <selection activeCell="B34" sqref="B34"/>
    </sheetView>
  </sheetViews>
  <sheetFormatPr defaultRowHeight="15" x14ac:dyDescent="0.25"/>
  <cols>
    <col min="1" max="1" width="12" customWidth="1"/>
    <col min="2" max="2" width="44" customWidth="1"/>
    <col min="3" max="3" width="16" customWidth="1"/>
    <col min="4" max="4" width="12" customWidth="1"/>
    <col min="5" max="5" width="11" customWidth="1"/>
    <col min="6" max="6" width="23" customWidth="1"/>
    <col min="7" max="7" width="15" customWidth="1"/>
    <col min="8" max="8" width="12" customWidth="1"/>
  </cols>
  <sheetData>
    <row r="2" spans="1:8" ht="27.95" customHeight="1" x14ac:dyDescent="0.25">
      <c r="A2" s="19" t="s">
        <v>19</v>
      </c>
      <c r="B2" s="19"/>
      <c r="C2" s="19"/>
      <c r="D2" s="19"/>
      <c r="E2" s="19"/>
      <c r="F2" s="19"/>
      <c r="G2" s="19"/>
      <c r="H2" s="19"/>
    </row>
    <row r="4" spans="1:8" ht="21.95" customHeight="1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 ht="16.5" customHeigh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8">
        <v>50</v>
      </c>
      <c r="F5" s="9">
        <v>25</v>
      </c>
      <c r="G5" s="10">
        <f t="shared" ref="G5:G17" si="0">E5*F5</f>
        <v>1250</v>
      </c>
      <c r="H5" s="2" t="s">
        <v>32</v>
      </c>
    </row>
    <row r="6" spans="1:8" ht="16.5" customHeight="1" x14ac:dyDescent="0.25">
      <c r="A6" s="11" t="s">
        <v>33</v>
      </c>
      <c r="B6" s="11" t="s">
        <v>34</v>
      </c>
      <c r="C6" s="11" t="s">
        <v>30</v>
      </c>
      <c r="D6" s="11" t="s">
        <v>35</v>
      </c>
      <c r="E6" s="8">
        <v>2</v>
      </c>
      <c r="F6" s="9">
        <v>450</v>
      </c>
      <c r="G6" s="12">
        <f t="shared" si="0"/>
        <v>900</v>
      </c>
      <c r="H6" s="11" t="s">
        <v>32</v>
      </c>
    </row>
    <row r="7" spans="1:8" ht="16.5" customHeight="1" x14ac:dyDescent="0.25">
      <c r="A7" s="2" t="s">
        <v>36</v>
      </c>
      <c r="B7" s="2" t="s">
        <v>37</v>
      </c>
      <c r="C7" s="2" t="s">
        <v>38</v>
      </c>
      <c r="D7" s="2" t="s">
        <v>31</v>
      </c>
      <c r="E7" s="8">
        <v>40</v>
      </c>
      <c r="F7" s="9">
        <v>35</v>
      </c>
      <c r="G7" s="10">
        <f t="shared" si="0"/>
        <v>1400</v>
      </c>
      <c r="H7" s="2" t="s">
        <v>39</v>
      </c>
    </row>
    <row r="8" spans="1:8" ht="16.5" customHeight="1" x14ac:dyDescent="0.25">
      <c r="A8" s="11" t="s">
        <v>40</v>
      </c>
      <c r="B8" s="11" t="s">
        <v>41</v>
      </c>
      <c r="C8" s="11" t="s">
        <v>38</v>
      </c>
      <c r="D8" s="11" t="s">
        <v>42</v>
      </c>
      <c r="E8" s="8">
        <v>35</v>
      </c>
      <c r="F8" s="9">
        <v>12</v>
      </c>
      <c r="G8" s="12">
        <f t="shared" si="0"/>
        <v>420</v>
      </c>
      <c r="H8" s="11" t="s">
        <v>39</v>
      </c>
    </row>
    <row r="9" spans="1:8" ht="16.5" customHeight="1" x14ac:dyDescent="0.25">
      <c r="A9" s="2" t="s">
        <v>43</v>
      </c>
      <c r="B9" s="2" t="s">
        <v>44</v>
      </c>
      <c r="C9" s="2" t="s">
        <v>45</v>
      </c>
      <c r="D9" s="2" t="s">
        <v>35</v>
      </c>
      <c r="E9" s="8">
        <v>3</v>
      </c>
      <c r="F9" s="9">
        <v>350</v>
      </c>
      <c r="G9" s="10">
        <f t="shared" si="0"/>
        <v>1050</v>
      </c>
      <c r="H9" s="2" t="s">
        <v>46</v>
      </c>
    </row>
    <row r="10" spans="1:8" ht="16.5" customHeight="1" x14ac:dyDescent="0.25">
      <c r="A10" s="11" t="s">
        <v>47</v>
      </c>
      <c r="B10" s="11" t="s">
        <v>48</v>
      </c>
      <c r="C10" s="11" t="s">
        <v>49</v>
      </c>
      <c r="D10" s="11" t="s">
        <v>31</v>
      </c>
      <c r="E10" s="8">
        <v>40</v>
      </c>
      <c r="F10" s="9">
        <v>55</v>
      </c>
      <c r="G10" s="12">
        <f t="shared" si="0"/>
        <v>2200</v>
      </c>
      <c r="H10" s="11" t="s">
        <v>50</v>
      </c>
    </row>
    <row r="11" spans="1:8" ht="16.5" customHeight="1" x14ac:dyDescent="0.25">
      <c r="A11" s="2" t="s">
        <v>51</v>
      </c>
      <c r="B11" s="2" t="s">
        <v>52</v>
      </c>
      <c r="C11" s="2" t="s">
        <v>53</v>
      </c>
      <c r="D11" s="2" t="s">
        <v>31</v>
      </c>
      <c r="E11" s="8">
        <v>40</v>
      </c>
      <c r="F11" s="9">
        <v>85</v>
      </c>
      <c r="G11" s="10">
        <f t="shared" si="0"/>
        <v>3400</v>
      </c>
      <c r="H11" s="2" t="s">
        <v>50</v>
      </c>
    </row>
    <row r="12" spans="1:8" ht="16.5" customHeight="1" x14ac:dyDescent="0.25">
      <c r="A12" s="11" t="s">
        <v>54</v>
      </c>
      <c r="B12" s="11" t="s">
        <v>55</v>
      </c>
      <c r="C12" s="11" t="s">
        <v>53</v>
      </c>
      <c r="D12" s="11" t="s">
        <v>42</v>
      </c>
      <c r="E12" s="8">
        <v>35</v>
      </c>
      <c r="F12" s="9">
        <v>28</v>
      </c>
      <c r="G12" s="12">
        <f t="shared" si="0"/>
        <v>980</v>
      </c>
      <c r="H12" s="11" t="s">
        <v>50</v>
      </c>
    </row>
    <row r="13" spans="1:8" ht="16.5" customHeight="1" x14ac:dyDescent="0.25">
      <c r="A13" s="2" t="s">
        <v>56</v>
      </c>
      <c r="B13" s="2" t="s">
        <v>57</v>
      </c>
      <c r="C13" s="2" t="s">
        <v>58</v>
      </c>
      <c r="D13" s="2" t="s">
        <v>31</v>
      </c>
      <c r="E13" s="8">
        <v>120</v>
      </c>
      <c r="F13" s="9">
        <v>45</v>
      </c>
      <c r="G13" s="10">
        <f t="shared" si="0"/>
        <v>5400</v>
      </c>
      <c r="H13" s="2" t="s">
        <v>50</v>
      </c>
    </row>
    <row r="14" spans="1:8" ht="16.5" customHeight="1" x14ac:dyDescent="0.25">
      <c r="A14" s="11" t="s">
        <v>59</v>
      </c>
      <c r="B14" s="11" t="s">
        <v>60</v>
      </c>
      <c r="C14" s="11" t="s">
        <v>58</v>
      </c>
      <c r="D14" s="11" t="s">
        <v>31</v>
      </c>
      <c r="E14" s="8">
        <v>120</v>
      </c>
      <c r="F14" s="9">
        <v>32</v>
      </c>
      <c r="G14" s="12">
        <f t="shared" si="0"/>
        <v>3840</v>
      </c>
      <c r="H14" s="11" t="s">
        <v>50</v>
      </c>
    </row>
    <row r="15" spans="1:8" ht="16.5" customHeight="1" x14ac:dyDescent="0.25">
      <c r="A15" s="2" t="s">
        <v>61</v>
      </c>
      <c r="B15" s="2" t="s">
        <v>62</v>
      </c>
      <c r="C15" s="2" t="s">
        <v>63</v>
      </c>
      <c r="D15" s="2" t="s">
        <v>35</v>
      </c>
      <c r="E15" s="8">
        <v>1</v>
      </c>
      <c r="F15" s="9">
        <v>850</v>
      </c>
      <c r="G15" s="10">
        <f t="shared" si="0"/>
        <v>850</v>
      </c>
      <c r="H15" s="2" t="s">
        <v>50</v>
      </c>
    </row>
    <row r="16" spans="1:8" ht="16.5" customHeight="1" x14ac:dyDescent="0.25">
      <c r="A16" s="11" t="s">
        <v>64</v>
      </c>
      <c r="B16" s="11" t="s">
        <v>65</v>
      </c>
      <c r="C16" s="11" t="s">
        <v>63</v>
      </c>
      <c r="D16" s="11" t="s">
        <v>35</v>
      </c>
      <c r="E16" s="8">
        <v>15</v>
      </c>
      <c r="F16" s="9">
        <v>45</v>
      </c>
      <c r="G16" s="12">
        <f t="shared" si="0"/>
        <v>675</v>
      </c>
      <c r="H16" s="11" t="s">
        <v>50</v>
      </c>
    </row>
    <row r="17" spans="1:8" ht="16.5" customHeight="1" x14ac:dyDescent="0.25">
      <c r="A17" s="2" t="s">
        <v>66</v>
      </c>
      <c r="B17" s="2" t="s">
        <v>67</v>
      </c>
      <c r="C17" s="2" t="s">
        <v>30</v>
      </c>
      <c r="D17" s="2" t="s">
        <v>31</v>
      </c>
      <c r="E17" s="8">
        <v>50</v>
      </c>
      <c r="F17" s="9">
        <v>35</v>
      </c>
      <c r="G17" s="10">
        <f t="shared" si="0"/>
        <v>1750</v>
      </c>
      <c r="H17" s="2" t="s">
        <v>50</v>
      </c>
    </row>
    <row r="18" spans="1:8" ht="16.5" customHeight="1" x14ac:dyDescent="0.25">
      <c r="A18" s="11" t="s">
        <v>68</v>
      </c>
      <c r="B18" s="11" t="s">
        <v>69</v>
      </c>
      <c r="C18" s="11" t="s">
        <v>68</v>
      </c>
      <c r="D18" s="11" t="s">
        <v>68</v>
      </c>
      <c r="E18" s="8"/>
      <c r="F18" s="9"/>
      <c r="G18" s="12">
        <f>SUM(G5:G17)</f>
        <v>24115</v>
      </c>
      <c r="H18" s="11" t="s">
        <v>68</v>
      </c>
    </row>
    <row r="19" spans="1:8" ht="16.5" customHeight="1" x14ac:dyDescent="0.25">
      <c r="A19" s="2" t="s">
        <v>68</v>
      </c>
      <c r="B19" s="2" t="s">
        <v>70</v>
      </c>
      <c r="C19" s="2" t="s">
        <v>68</v>
      </c>
      <c r="D19" s="2" t="s">
        <v>68</v>
      </c>
      <c r="E19" s="8"/>
      <c r="F19" s="9"/>
      <c r="G19" s="10">
        <f>G18*(1+BDI_PERCENT)</f>
        <v>28938</v>
      </c>
      <c r="H19" s="2" t="s">
        <v>68</v>
      </c>
    </row>
    <row r="20" spans="1:8" ht="16.5" customHeight="1" x14ac:dyDescent="0.25">
      <c r="A20" s="13" t="s">
        <v>71</v>
      </c>
      <c r="B20" s="13"/>
      <c r="C20" s="13"/>
      <c r="D20" s="13"/>
      <c r="E20" s="14">
        <f>SUM(E5:E19)</f>
        <v>551</v>
      </c>
      <c r="F20" s="15">
        <f>SUM(F5:F19)</f>
        <v>2047</v>
      </c>
      <c r="G20" s="15">
        <f>SUM(G5:G17,G19)</f>
        <v>53053</v>
      </c>
      <c r="H20" s="13"/>
    </row>
    <row r="22" spans="1:8" x14ac:dyDescent="0.25">
      <c r="A22" s="20" t="s">
        <v>14</v>
      </c>
      <c r="B22" s="20"/>
      <c r="C22" s="20"/>
      <c r="D22" s="20"/>
      <c r="E22" s="20"/>
      <c r="F22" s="20"/>
      <c r="G22" s="20"/>
      <c r="H22" s="20"/>
    </row>
    <row r="24" spans="1:8" ht="17.25" x14ac:dyDescent="0.25">
      <c r="A24" s="21" t="s">
        <v>15</v>
      </c>
      <c r="B24" s="21"/>
      <c r="C24" s="21"/>
      <c r="D24" s="21"/>
      <c r="E24" s="21"/>
      <c r="F24" s="21"/>
      <c r="G24" s="21"/>
      <c r="H24" s="21"/>
    </row>
    <row r="25" spans="1:8" x14ac:dyDescent="0.25">
      <c r="A25" s="22" t="s">
        <v>72</v>
      </c>
      <c r="B25" s="22"/>
      <c r="C25" s="22"/>
      <c r="D25" s="22"/>
      <c r="E25" s="22"/>
      <c r="F25" s="22"/>
      <c r="G25" s="22"/>
      <c r="H25" s="22"/>
    </row>
    <row r="26" spans="1:8" x14ac:dyDescent="0.25">
      <c r="A26" s="22" t="s">
        <v>73</v>
      </c>
      <c r="B26" s="22"/>
      <c r="C26" s="22"/>
      <c r="D26" s="22"/>
      <c r="E26" s="22"/>
      <c r="F26" s="22"/>
      <c r="G26" s="22"/>
      <c r="H26" s="22"/>
    </row>
    <row r="27" spans="1:8" x14ac:dyDescent="0.25">
      <c r="A27" s="22" t="s">
        <v>74</v>
      </c>
      <c r="B27" s="22"/>
      <c r="C27" s="22"/>
      <c r="D27" s="22"/>
      <c r="E27" s="22"/>
      <c r="F27" s="22"/>
      <c r="G27" s="22"/>
      <c r="H27" s="22"/>
    </row>
    <row r="28" spans="1:8" x14ac:dyDescent="0.25">
      <c r="A28" s="22" t="s">
        <v>75</v>
      </c>
      <c r="B28" s="22"/>
      <c r="C28" s="22"/>
      <c r="D28" s="22"/>
      <c r="E28" s="22"/>
      <c r="F28" s="22"/>
      <c r="G28" s="22"/>
      <c r="H28" s="22"/>
    </row>
    <row r="30" spans="1:8" x14ac:dyDescent="0.25">
      <c r="A30" s="20" t="s">
        <v>80</v>
      </c>
      <c r="B30" s="20"/>
      <c r="C30" s="20"/>
      <c r="D30" s="20"/>
      <c r="E30" s="20"/>
      <c r="F30" s="20"/>
      <c r="G30" s="24" t="s">
        <v>81</v>
      </c>
    </row>
  </sheetData>
  <autoFilter ref="A4:H19" xr:uid="{00000000-0009-0000-0000-000001000000}"/>
  <mergeCells count="8">
    <mergeCell ref="A27:H27"/>
    <mergeCell ref="A28:H28"/>
    <mergeCell ref="A30:F30"/>
    <mergeCell ref="A2:H2"/>
    <mergeCell ref="A22:H22"/>
    <mergeCell ref="A24:H24"/>
    <mergeCell ref="A25:H25"/>
    <mergeCell ref="A26:H26"/>
  </mergeCells>
  <conditionalFormatting sqref="H5:H19">
    <cfRule type="expression" dxfId="2" priority="1">
      <formula>OR(ISNUMBER(SEARCH("atras",$H5)),ISNUMBER(SEARCH("vencid",$H5)),ISNUMBER(SEARCH("estour",$H5)),ISNUMBER(SEARCH("bloquead",$H5)),ISNUMBER(SEARCH("cancelad",$H5)),ISNUMBER(SEARCH("reprovad",$H5)),ISNUMBER(SEARCH("paralis",$H5)))</formula>
    </cfRule>
    <cfRule type="expression" dxfId="1" priority="2">
      <formula>OR(ISNUMBER(SEARCH("andamento",$H5)),ISNUMBER(SEARCH("execu",$H5)),ISNUMBER(SEARCH("parcial",$H5)),ISNUMBER(SEARCH("aguard",$H5)),ISNUMBER(SEARCH("pendente",$H5)),ISNUMBER(SEARCH("programad",$H5)))</formula>
    </cfRule>
    <cfRule type="expression" dxfId="0" priority="3">
      <formula>OR(ISNUMBER(SEARCH("conclu",$H5)),ISNUMBER(SEARCH("pago",$H5)),ISNUMBER(SEARCH("aprovad",$H5)),ISNUMBER(SEARCH("entregue",$H5)),ISNUMBER(SEARCH("finaliz",$H5)),ISNUMBER(SEARCH("em dia",$H5)))</formula>
    </cfRule>
  </conditionalFormatting>
  <dataValidations disablePrompts="1" count="2">
    <dataValidation type="list" allowBlank="1" sqref="C5:C19" xr:uid="{00000000-0002-0000-0100-000000000000}">
      <formula1>"Logística,Demolição,Infraestrutura,Revestimentos,Pintura,Elétrica,Hidráulica"</formula1>
    </dataValidation>
    <dataValidation type="list" allowBlank="1" sqref="H5:H19" xr:uid="{00000000-0002-0000-0100-000002000000}">
      <formula1>"Pendente,Em cotação,Aprovado,Executado"</formula1>
    </dataValidation>
  </dataValidations>
  <hyperlinks>
    <hyperlink ref="G30" r:id="rId1" xr:uid="{163824EE-2B17-48A5-B154-1F06F6A811FD}"/>
  </hyperlink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44"/>
  <sheetViews>
    <sheetView showGridLines="0" tabSelected="1" workbookViewId="0">
      <selection activeCell="F19" sqref="F19"/>
    </sheetView>
  </sheetViews>
  <sheetFormatPr defaultRowHeight="15" x14ac:dyDescent="0.25"/>
  <cols>
    <col min="1" max="1" width="16" customWidth="1"/>
    <col min="2" max="2" width="26" customWidth="1"/>
    <col min="3" max="3" width="15" customWidth="1"/>
  </cols>
  <sheetData>
    <row r="2" spans="1:3" ht="27.95" customHeight="1" x14ac:dyDescent="0.25">
      <c r="A2" s="19" t="s">
        <v>76</v>
      </c>
      <c r="B2" s="19"/>
      <c r="C2" s="19"/>
    </row>
    <row r="4" spans="1:3" ht="21.95" customHeight="1" x14ac:dyDescent="0.25">
      <c r="A4" s="1" t="s">
        <v>22</v>
      </c>
      <c r="B4" s="1" t="s">
        <v>77</v>
      </c>
      <c r="C4" s="1" t="s">
        <v>78</v>
      </c>
    </row>
    <row r="5" spans="1:3" ht="16.5" customHeight="1" x14ac:dyDescent="0.25">
      <c r="A5" s="2" t="s">
        <v>30</v>
      </c>
      <c r="B5" s="10">
        <f>SUMIF('1. Orçamento Detalhado'!$C$5:$C$17, A5, '1. Orçamento Detalhado'!$G$5:$G$17)</f>
        <v>3900</v>
      </c>
      <c r="C5" s="16">
        <f t="shared" ref="C5:C11" si="0">IFERROR(B5/$B$12, 0)</f>
        <v>0.16172506738544473</v>
      </c>
    </row>
    <row r="6" spans="1:3" ht="16.5" customHeight="1" x14ac:dyDescent="0.25">
      <c r="A6" s="11" t="s">
        <v>38</v>
      </c>
      <c r="B6" s="12">
        <f>SUMIF('1. Orçamento Detalhado'!$C$5:$C$17, A6, '1. Orçamento Detalhado'!$G$5:$G$17)</f>
        <v>1820</v>
      </c>
      <c r="C6" s="17">
        <f t="shared" si="0"/>
        <v>7.5471698113207544E-2</v>
      </c>
    </row>
    <row r="7" spans="1:3" ht="16.5" customHeight="1" x14ac:dyDescent="0.25">
      <c r="A7" s="2" t="s">
        <v>49</v>
      </c>
      <c r="B7" s="10">
        <f>SUMIF('1. Orçamento Detalhado'!$C$5:$C$17, A7, '1. Orçamento Detalhado'!$G$5:$G$17)</f>
        <v>2200</v>
      </c>
      <c r="C7" s="16">
        <f t="shared" si="0"/>
        <v>9.122952519178934E-2</v>
      </c>
    </row>
    <row r="8" spans="1:3" ht="16.5" customHeight="1" x14ac:dyDescent="0.25">
      <c r="A8" s="11" t="s">
        <v>53</v>
      </c>
      <c r="B8" s="12">
        <f>SUMIF('1. Orçamento Detalhado'!$C$5:$C$17, A8, '1. Orçamento Detalhado'!$G$5:$G$17)</f>
        <v>4380</v>
      </c>
      <c r="C8" s="17">
        <f t="shared" si="0"/>
        <v>0.18162969106365331</v>
      </c>
    </row>
    <row r="9" spans="1:3" ht="16.5" customHeight="1" x14ac:dyDescent="0.25">
      <c r="A9" s="2" t="s">
        <v>58</v>
      </c>
      <c r="B9" s="10">
        <f>SUMIF('1. Orçamento Detalhado'!$C$5:$C$17, A9, '1. Orçamento Detalhado'!$G$5:$G$17)</f>
        <v>9240</v>
      </c>
      <c r="C9" s="16">
        <f t="shared" si="0"/>
        <v>0.38316400580551524</v>
      </c>
    </row>
    <row r="10" spans="1:3" ht="16.5" customHeight="1" x14ac:dyDescent="0.25">
      <c r="A10" s="11" t="s">
        <v>63</v>
      </c>
      <c r="B10" s="12">
        <f>SUMIF('1. Orçamento Detalhado'!$C$5:$C$17, A10, '1. Orçamento Detalhado'!$G$5:$G$17)</f>
        <v>1525</v>
      </c>
      <c r="C10" s="17">
        <f t="shared" si="0"/>
        <v>6.3238648144308518E-2</v>
      </c>
    </row>
    <row r="11" spans="1:3" ht="16.5" customHeight="1" x14ac:dyDescent="0.25">
      <c r="A11" s="2" t="s">
        <v>45</v>
      </c>
      <c r="B11" s="10">
        <f>SUMIF('1. Orçamento Detalhado'!$C$5:$C$17, A11, '1. Orçamento Detalhado'!$G$5:$G$17)</f>
        <v>1050</v>
      </c>
      <c r="C11" s="16">
        <f t="shared" si="0"/>
        <v>4.3541364296081277E-2</v>
      </c>
    </row>
    <row r="12" spans="1:3" ht="16.5" customHeight="1" x14ac:dyDescent="0.25">
      <c r="A12" s="13" t="s">
        <v>71</v>
      </c>
      <c r="B12" s="15">
        <f>SUM(B5:B11)</f>
        <v>24115</v>
      </c>
      <c r="C12" s="18">
        <f>SUM(C5:C11)</f>
        <v>0.99999999999999989</v>
      </c>
    </row>
    <row r="14" spans="1:3" x14ac:dyDescent="0.25">
      <c r="A14" s="20" t="s">
        <v>14</v>
      </c>
      <c r="B14" s="20"/>
      <c r="C14" s="20"/>
    </row>
    <row r="16" spans="1:3" ht="17.25" x14ac:dyDescent="0.25">
      <c r="A16" s="21" t="s">
        <v>15</v>
      </c>
      <c r="B16" s="21"/>
      <c r="C16" s="21"/>
    </row>
    <row r="17" spans="1:3" x14ac:dyDescent="0.25">
      <c r="A17" s="22" t="s">
        <v>79</v>
      </c>
      <c r="B17" s="22"/>
      <c r="C17" s="22"/>
    </row>
    <row r="18" spans="1:3" x14ac:dyDescent="0.25">
      <c r="A18" s="22" t="s">
        <v>75</v>
      </c>
      <c r="B18" s="22"/>
      <c r="C18" s="22"/>
    </row>
    <row r="44" spans="1:7" x14ac:dyDescent="0.25">
      <c r="A44" s="20" t="s">
        <v>80</v>
      </c>
      <c r="B44" s="20"/>
      <c r="C44" s="20"/>
      <c r="D44" s="20"/>
      <c r="E44" s="20"/>
      <c r="F44" s="20"/>
      <c r="G44" s="25" t="s">
        <v>81</v>
      </c>
    </row>
  </sheetData>
  <autoFilter ref="A4:C11" xr:uid="{00000000-0009-0000-0000-000002000000}"/>
  <mergeCells count="6">
    <mergeCell ref="A44:F44"/>
    <mergeCell ref="A2:C2"/>
    <mergeCell ref="A14:C14"/>
    <mergeCell ref="A16:C16"/>
    <mergeCell ref="A17:C17"/>
    <mergeCell ref="A18:C18"/>
  </mergeCells>
  <conditionalFormatting sqref="C5:C11">
    <cfRule type="dataBar" priority="1">
      <dataBar>
        <cfvo type="min"/>
        <cfvo type="max"/>
        <color rgb="FF41719C"/>
      </dataBar>
      <extLst>
        <ext xmlns:x14="http://schemas.microsoft.com/office/spreadsheetml/2009/9/main" uri="{B025F937-C7B1-47D3-B67F-A62EFF666E3E}">
          <x14:id>{0DBEC239-DC17-4835-B3A5-9E3EE1626A8D}</x14:id>
        </ext>
      </extLst>
    </cfRule>
  </conditionalFormatting>
  <hyperlinks>
    <hyperlink ref="G44" r:id="rId1" xr:uid="{163824EE-2B17-48A5-B154-1F06F6A811FD}"/>
  </hyperlinks>
  <pageMargins left="0.7" right="0.7" top="0.75" bottom="0.75" header="0.3" footer="0.3"/>
  <pageSetup orientation="portrait" horizontalDpi="4294967295" verticalDpi="4294967295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BEC239-DC17-4835-B3A5-9E3EE1626A8D}">
            <x14:dataBar minLength="0" maxLength="100">
              <x14:cfvo type="min"/>
              <x14:cfvo type="max"/>
              <x14:negativeFillColor auto="1"/>
              <x14:axisColor auto="1"/>
            </x14:dataBar>
          </x14:cfRule>
          <xm:sqref>C5:C11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Premissas</vt:lpstr>
      <vt:lpstr>1. Orçamento Detalhado</vt:lpstr>
      <vt:lpstr>2. Resumo Gerencial</vt:lpstr>
      <vt:lpstr>AREA_TOTAL</vt:lpstr>
      <vt:lpstr>BDI_PERCENT</vt:lpstr>
      <vt:lpstr>CUSTO_M2_REF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2026-07-05T18:42:34Z</dcterms:created>
  <dcterms:modified xsi:type="dcterms:W3CDTF">2026-07-05T18:48:36Z</dcterms:modified>
  <cp:category/>
</cp:coreProperties>
</file>