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1E0F54F1-B1A4-4CEC-B652-CA58C2A7FDA6}" xr6:coauthVersionLast="47" xr6:coauthVersionMax="47" xr10:uidLastSave="{00000000-0000-0000-0000-000000000000}"/>
  <bookViews>
    <workbookView xWindow="-120" yWindow="-120" windowWidth="27930" windowHeight="16440" activeTab="2" xr2:uid="{00000000-000D-0000-FFFF-FFFF00000000}"/>
  </bookViews>
  <sheets>
    <sheet name="Premissas" sheetId="1" r:id="rId1"/>
    <sheet name="Medição Detalhada" sheetId="2" r:id="rId2"/>
    <sheet name="Resumo Financeiro" sheetId="3" r:id="rId3"/>
  </sheets>
  <definedNames>
    <definedName name="BDI_PERCENT">Premissas!$B$6</definedName>
    <definedName name="DATA_REF">Premissas!$B$7</definedName>
    <definedName name="VALOR_TOTAL">Premissas!$B$5</definedName>
  </definedNames>
  <calcPr calcId="191029"/>
</workbook>
</file>

<file path=xl/calcChain.xml><?xml version="1.0" encoding="utf-8"?>
<calcChain xmlns="http://schemas.openxmlformats.org/spreadsheetml/2006/main">
  <c r="B5" i="3" l="1"/>
  <c r="E18" i="2"/>
  <c r="D18" i="2"/>
  <c r="I17" i="2"/>
  <c r="H17" i="2"/>
  <c r="I16" i="2"/>
  <c r="I18" i="2" s="1"/>
  <c r="B7" i="3" s="1"/>
  <c r="C7" i="3" s="1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B8" i="3" l="1"/>
  <c r="C8" i="3" s="1"/>
  <c r="C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Progresso acumulado até o mês passado</t>
        </r>
      </text>
    </comment>
    <comment ref="G4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O que foi feito NESTE período (campo de edição)</t>
        </r>
      </text>
    </comment>
  </commentList>
</comments>
</file>

<file path=xl/sharedStrings.xml><?xml version="1.0" encoding="utf-8"?>
<sst xmlns="http://schemas.openxmlformats.org/spreadsheetml/2006/main" count="111" uniqueCount="81">
  <si>
    <t>Premissas</t>
  </si>
  <si>
    <t>Premissa</t>
  </si>
  <si>
    <t>Valor</t>
  </si>
  <si>
    <t>Nome na fórmula</t>
  </si>
  <si>
    <t>Observação</t>
  </si>
  <si>
    <t>Valor Total do Contrato</t>
  </si>
  <si>
    <t>VALOR_TOTAL</t>
  </si>
  <si>
    <t>Valor global pactuado</t>
  </si>
  <si>
    <t>BDI (Bonificação e Despesas Indiretas)</t>
  </si>
  <si>
    <t>BDI_PERCENT</t>
  </si>
  <si>
    <t>Margem aplicada sobre os custos</t>
  </si>
  <si>
    <t>Data da Medição</t>
  </si>
  <si>
    <t>2026-05-15</t>
  </si>
  <si>
    <t>DATA_REF</t>
  </si>
  <si>
    <t>Data de fechamento do período</t>
  </si>
  <si>
    <t>Planilha gerada com auxílio de IA - 05/07/26 às 15h42 - ChatLP - Assistente Pessoal de Obra</t>
  </si>
  <si>
    <t>Orientação de uso da planilha</t>
  </si>
  <si>
    <t>•  Edite apenas as células destacadas da coluna "Valor" — as fórmulas das demais abas recalculam automaticamente.</t>
  </si>
  <si>
    <t>•  Esta aba é protegida sem senha: as células de valor ficam livres e o restante travado, para as fórmulas não quebrarem sem querer.</t>
  </si>
  <si>
    <t>•  Não renomeie esta aba nem apague as células de valor: as fórmulas dependem dos nomes definidos aqui.</t>
  </si>
  <si>
    <t>Medição Detalhada</t>
  </si>
  <si>
    <t>Item</t>
  </si>
  <si>
    <t>Descrição do Serviço</t>
  </si>
  <si>
    <t>Unid.</t>
  </si>
  <si>
    <t>Qtd. Total</t>
  </si>
  <si>
    <t>Preço Unit. (R$)</t>
  </si>
  <si>
    <t>% Anterior</t>
  </si>
  <si>
    <t>% No Período</t>
  </si>
  <si>
    <t>% Acumulado</t>
  </si>
  <si>
    <t>Valor no Período (R$)</t>
  </si>
  <si>
    <t>Status</t>
  </si>
  <si>
    <t>1.0</t>
  </si>
  <si>
    <t>Proteção de Piso e Áreas Comuns</t>
  </si>
  <si>
    <t>m²</t>
  </si>
  <si>
    <t>Concluído</t>
  </si>
  <si>
    <t>2.0</t>
  </si>
  <si>
    <t>Demolição de Alvenaria e Revestimentos</t>
  </si>
  <si>
    <t>3.0</t>
  </si>
  <si>
    <t>Execução de Alvenaria de Vedação</t>
  </si>
  <si>
    <t>Em andamento</t>
  </si>
  <si>
    <t>4.0</t>
  </si>
  <si>
    <t>Instalação de Pontos de Elétrica</t>
  </si>
  <si>
    <t>un</t>
  </si>
  <si>
    <t>5.0</t>
  </si>
  <si>
    <t>Instalação de Pontos de Hidráulica</t>
  </si>
  <si>
    <t>6.0</t>
  </si>
  <si>
    <t>Execução de Forro de Gesso Drywall</t>
  </si>
  <si>
    <t>7.0</t>
  </si>
  <si>
    <t>Aplicação de Massa Corrida</t>
  </si>
  <si>
    <t>8.0</t>
  </si>
  <si>
    <t>Assentamento de Porcelanato</t>
  </si>
  <si>
    <t>Pendente</t>
  </si>
  <si>
    <t>9.0</t>
  </si>
  <si>
    <t>Pintura Interna (2 Demãos)</t>
  </si>
  <si>
    <t>10.0</t>
  </si>
  <si>
    <t>Instalação de Bancadas de Granito</t>
  </si>
  <si>
    <t>11.0</t>
  </si>
  <si>
    <t>Instalação de Louças e Metais</t>
  </si>
  <si>
    <t>12.0</t>
  </si>
  <si>
    <t>Instalação de Rodapés</t>
  </si>
  <si>
    <t>m</t>
  </si>
  <si>
    <t>13.0</t>
  </si>
  <si>
    <t>Limpeza Técnica Pós-Obra</t>
  </si>
  <si>
    <t>TOTAL</t>
  </si>
  <si>
    <t>SOMA DAS MEDIÇÕES</t>
  </si>
  <si>
    <t/>
  </si>
  <si>
    <t>•  As células destacadas em âmbar são de preenchimento manual; as demais têm fórmula.</t>
  </si>
  <si>
    <t>•  Preencha à mão apenas: Qtd. Total, Preço Unit. (R$), % Anterior, % No Período.</t>
  </si>
  <si>
    <t>•  Calculado automaticamente por fórmula: % Acumulado, Valor no Período (R$).</t>
  </si>
  <si>
    <t>•  Ao alterar uma célula de entrada, os totais e percentuais se recalculam sozinhos.</t>
  </si>
  <si>
    <t>Resumo Financeiro</t>
  </si>
  <si>
    <t>Indicador</t>
  </si>
  <si>
    <t>Valor (R$)</t>
  </si>
  <si>
    <t>% do Total</t>
  </si>
  <si>
    <t>Total do Contrato</t>
  </si>
  <si>
    <t>Total Medido Anterior</t>
  </si>
  <si>
    <t>Total Medido no Período</t>
  </si>
  <si>
    <t>Saldo a Medir</t>
  </si>
  <si>
    <t>•  Calculado automaticamente por fórmula: Valor (R$), % do Total.</t>
  </si>
  <si>
    <t>Quer gerar suas planilhas de obras com fórmulas e formatadas de forma automática? basta pedir ao ChatLP, acesse-se agora:</t>
  </si>
  <si>
    <t>https://larpontual.com.br/app-chatlp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</si>
</sst>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$\ #,##0.00;\(\R\$\ #,##0.00\);&quot;-&quot;"/>
    <numFmt numFmtId="165" formatCode="0.0%;\(0.0%\)"/>
    <numFmt numFmtId="166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20"/>
      <color rgb="FF274472"/>
      <name val="Calibri"/>
    </font>
    <font>
      <b/>
      <sz val="12.5"/>
      <color rgb="FFFFFFFF"/>
      <name val="Calibri"/>
    </font>
    <font>
      <sz val="11"/>
      <color rgb="FF1B2733"/>
      <name val="Calibri"/>
    </font>
    <font>
      <b/>
      <sz val="11"/>
      <color rgb="FF1B2733"/>
      <name val="Calibri"/>
    </font>
    <font>
      <sz val="11"/>
      <color rgb="FF7E8CA0"/>
      <name val="Calibri"/>
    </font>
    <font>
      <sz val="9"/>
      <color rgb="FF1B2733"/>
      <name val="Calibri"/>
    </font>
    <font>
      <i/>
      <sz val="9"/>
      <color rgb="FF7E8CA0"/>
      <name val="Calibri"/>
    </font>
    <font>
      <b/>
      <sz val="12.5"/>
      <color rgb="FF41719C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4472"/>
      </patternFill>
    </fill>
    <fill>
      <patternFill patternType="solid">
        <fgColor rgb="FFFCF2DC"/>
      </patternFill>
    </fill>
    <fill>
      <patternFill patternType="solid">
        <fgColor rgb="FFEEF2F7"/>
      </patternFill>
    </fill>
  </fills>
  <borders count="3">
    <border>
      <left/>
      <right/>
      <top/>
      <bottom/>
      <diagonal/>
    </border>
    <border>
      <left style="thin">
        <color rgb="FFCBD6E2"/>
      </left>
      <right style="thin">
        <color rgb="FFCBD6E2"/>
      </right>
      <top style="thin">
        <color rgb="FFCBD6E2"/>
      </top>
      <bottom style="thin">
        <color rgb="FFCBD6E2"/>
      </bottom>
      <diagonal/>
    </border>
    <border>
      <left style="thin">
        <color rgb="FFCBD6E2"/>
      </left>
      <right style="thin">
        <color rgb="FFCBD6E2"/>
      </right>
      <top style="medium">
        <color rgb="FF41719C"/>
      </top>
      <bottom style="thin">
        <color rgb="FFCBD6E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horizontal="right" vertical="center"/>
      <protection locked="0"/>
    </xf>
    <xf numFmtId="166" fontId="3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166" fontId="4" fillId="4" borderId="2" xfId="0" applyNumberFormat="1" applyFont="1" applyFill="1" applyBorder="1" applyAlignment="1">
      <alignment horizontal="right"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165" fontId="4" fillId="4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9" fillId="0" borderId="0" xfId="1"/>
    <xf numFmtId="0" fontId="9" fillId="0" borderId="0" xfId="1"/>
    <xf numFmtId="0" fontId="9" fillId="0" borderId="0" xfId="1"/>
  </cellXfs>
  <cellStyles count="2">
    <cellStyle name="Hiperlink" xfId="1" builtinId="8"/>
    <cellStyle name="Normal" xfId="0" builtinId="0"/>
  </cellStyles>
  <dxfs count="3">
    <dxf>
      <font>
        <color rgb="FF1E7B34"/>
      </font>
      <fill>
        <patternFill patternType="solid">
          <bgColor rgb="FFE6F4EA"/>
        </patternFill>
      </fill>
    </dxf>
    <dxf>
      <font>
        <color rgb="FF9A6700"/>
      </font>
      <fill>
        <patternFill patternType="solid">
          <bgColor rgb="FFFBEEDB"/>
        </patternFill>
      </fill>
    </dxf>
    <dxf>
      <font>
        <color rgb="FF9C2B2B"/>
      </font>
      <fill>
        <patternFill patternType="solid">
          <bgColor rgb="FFFDE7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sz="1100" b="1"/>
            </a:pPr>
            <a:r>
              <a:rPr lang="pt-BR" sz="1100" b="1"/>
              <a:t>Status Financeiro do Contrato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Valores</c:v>
          </c:tx>
          <c:dPt>
            <c:idx val="0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01-85A7-48C8-9F1C-A5C4CC58DE6D}"/>
              </c:ext>
            </c:extLst>
          </c:dPt>
          <c:dPt>
            <c:idx val="1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03-85A7-48C8-9F1C-A5C4CC58DE6D}"/>
              </c:ext>
            </c:extLst>
          </c:dPt>
          <c:dPt>
            <c:idx val="2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05-85A7-48C8-9F1C-A5C4CC58DE6D}"/>
              </c:ext>
            </c:extLst>
          </c:dPt>
          <c:dPt>
            <c:idx val="3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07-85A7-48C8-9F1C-A5C4CC58DE6D}"/>
              </c:ext>
            </c:extLst>
          </c:dPt>
          <c:dPt>
            <c:idx val="4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09-85A7-48C8-9F1C-A5C4CC58DE6D}"/>
              </c:ext>
            </c:extLst>
          </c:dPt>
          <c:dPt>
            <c:idx val="5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0B-85A7-48C8-9F1C-A5C4CC58DE6D}"/>
              </c:ext>
            </c:extLst>
          </c:dPt>
          <c:dPt>
            <c:idx val="6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0D-85A7-48C8-9F1C-A5C4CC58DE6D}"/>
              </c:ext>
            </c:extLst>
          </c:dPt>
          <c:dPt>
            <c:idx val="7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0F-85A7-48C8-9F1C-A5C4CC58DE6D}"/>
              </c:ext>
            </c:extLst>
          </c:dPt>
          <c:dPt>
            <c:idx val="8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11-85A7-48C8-9F1C-A5C4CC58DE6D}"/>
              </c:ext>
            </c:extLst>
          </c:dPt>
          <c:dPt>
            <c:idx val="9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13-85A7-48C8-9F1C-A5C4CC58DE6D}"/>
              </c:ext>
            </c:extLst>
          </c:dPt>
          <c:dPt>
            <c:idx val="10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15-85A7-48C8-9F1C-A5C4CC58DE6D}"/>
              </c:ext>
            </c:extLst>
          </c:dPt>
          <c:dPt>
            <c:idx val="11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17-85A7-48C8-9F1C-A5C4CC58DE6D}"/>
              </c:ext>
            </c:extLst>
          </c:dPt>
          <c:dPt>
            <c:idx val="12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19-85A7-48C8-9F1C-A5C4CC58DE6D}"/>
              </c:ext>
            </c:extLst>
          </c:dPt>
          <c:dPt>
            <c:idx val="13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1B-85A7-48C8-9F1C-A5C4CC58DE6D}"/>
              </c:ext>
            </c:extLst>
          </c:dPt>
          <c:dPt>
            <c:idx val="14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1D-85A7-48C8-9F1C-A5C4CC58DE6D}"/>
              </c:ext>
            </c:extLst>
          </c:dPt>
          <c:dPt>
            <c:idx val="15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1F-85A7-48C8-9F1C-A5C4CC58DE6D}"/>
              </c:ext>
            </c:extLst>
          </c:dPt>
          <c:dPt>
            <c:idx val="16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21-85A7-48C8-9F1C-A5C4CC58DE6D}"/>
              </c:ext>
            </c:extLst>
          </c:dPt>
          <c:dPt>
            <c:idx val="17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23-85A7-48C8-9F1C-A5C4CC58DE6D}"/>
              </c:ext>
            </c:extLst>
          </c:dPt>
          <c:dPt>
            <c:idx val="18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25-85A7-48C8-9F1C-A5C4CC58DE6D}"/>
              </c:ext>
            </c:extLst>
          </c:dPt>
          <c:dPt>
            <c:idx val="19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27-85A7-48C8-9F1C-A5C4CC58DE6D}"/>
              </c:ext>
            </c:extLst>
          </c:dPt>
          <c:dPt>
            <c:idx val="20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29-85A7-48C8-9F1C-A5C4CC58DE6D}"/>
              </c:ext>
            </c:extLst>
          </c:dPt>
          <c:dPt>
            <c:idx val="21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2B-85A7-48C8-9F1C-A5C4CC58DE6D}"/>
              </c:ext>
            </c:extLst>
          </c:dPt>
          <c:dPt>
            <c:idx val="22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2D-85A7-48C8-9F1C-A5C4CC58DE6D}"/>
              </c:ext>
            </c:extLst>
          </c:dPt>
          <c:dPt>
            <c:idx val="23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2F-85A7-48C8-9F1C-A5C4CC58DE6D}"/>
              </c:ext>
            </c:extLst>
          </c:dPt>
          <c:dPt>
            <c:idx val="24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31-85A7-48C8-9F1C-A5C4CC58DE6D}"/>
              </c:ext>
            </c:extLst>
          </c:dPt>
          <c:dPt>
            <c:idx val="25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33-85A7-48C8-9F1C-A5C4CC58DE6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'Resumo Financeiro'!$A$6:$A$8</c:f>
              <c:strCache>
                <c:ptCount val="3"/>
                <c:pt idx="0">
                  <c:v>Total Medido Anterior</c:v>
                </c:pt>
                <c:pt idx="1">
                  <c:v>Total Medido no Período</c:v>
                </c:pt>
                <c:pt idx="2">
                  <c:v>Saldo a Medir</c:v>
                </c:pt>
              </c:strCache>
            </c:strRef>
          </c:cat>
          <c:val>
            <c:numRef>
              <c:f>'Resumo Financeiro'!$B$6:$B$8</c:f>
              <c:numCache>
                <c:formatCode>\R\$\ #,##0.00;\(\R\$\ #,##0.00\);"-"</c:formatCode>
                <c:ptCount val="3"/>
                <c:pt idx="0">
                  <c:v>15400</c:v>
                </c:pt>
                <c:pt idx="1">
                  <c:v>5988</c:v>
                </c:pt>
                <c:pt idx="2">
                  <c:v>98612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85A7-48C8-9F1C-A5C4CC58D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8</xdr:col>
      <xdr:colOff>0</xdr:colOff>
      <xdr:row>38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rpontual.com.br/app-chatl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larpontual.com.br/app-chatl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arpontual.com.br/app-chat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1719C"/>
  </sheetPr>
  <dimension ref="A2:G16"/>
  <sheetViews>
    <sheetView showGridLines="0" workbookViewId="0">
      <selection activeCell="A22" sqref="A22"/>
    </sheetView>
  </sheetViews>
  <sheetFormatPr defaultRowHeight="15" x14ac:dyDescent="0.25"/>
  <cols>
    <col min="1" max="1" width="42" customWidth="1"/>
    <col min="2" max="2" width="18" customWidth="1"/>
    <col min="3" max="3" width="21" customWidth="1"/>
    <col min="4" max="4" width="42" customWidth="1"/>
  </cols>
  <sheetData>
    <row r="2" spans="1:7" ht="27.95" customHeight="1" x14ac:dyDescent="0.25">
      <c r="A2" s="20" t="s">
        <v>0</v>
      </c>
      <c r="B2" s="20"/>
      <c r="C2" s="20"/>
      <c r="D2" s="20"/>
    </row>
    <row r="4" spans="1:7" ht="21.95" customHeight="1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7" x14ac:dyDescent="0.25">
      <c r="A5" s="2" t="s">
        <v>5</v>
      </c>
      <c r="B5" s="3">
        <v>120000</v>
      </c>
      <c r="C5" s="4" t="s">
        <v>6</v>
      </c>
      <c r="D5" s="5" t="s">
        <v>7</v>
      </c>
    </row>
    <row r="6" spans="1:7" x14ac:dyDescent="0.25">
      <c r="A6" s="2" t="s">
        <v>8</v>
      </c>
      <c r="B6" s="6">
        <v>0.25</v>
      </c>
      <c r="C6" s="4" t="s">
        <v>9</v>
      </c>
      <c r="D6" s="5" t="s">
        <v>10</v>
      </c>
    </row>
    <row r="7" spans="1:7" x14ac:dyDescent="0.25">
      <c r="A7" s="2" t="s">
        <v>11</v>
      </c>
      <c r="B7" s="7" t="s">
        <v>12</v>
      </c>
      <c r="C7" s="4" t="s">
        <v>13</v>
      </c>
      <c r="D7" s="5" t="s">
        <v>14</v>
      </c>
    </row>
    <row r="9" spans="1:7" x14ac:dyDescent="0.25">
      <c r="A9" s="21" t="s">
        <v>15</v>
      </c>
      <c r="B9" s="21"/>
      <c r="C9" s="21"/>
      <c r="D9" s="21"/>
    </row>
    <row r="11" spans="1:7" ht="17.25" x14ac:dyDescent="0.25">
      <c r="A11" s="22" t="s">
        <v>16</v>
      </c>
      <c r="B11" s="22"/>
      <c r="C11" s="22"/>
      <c r="D11" s="22"/>
    </row>
    <row r="12" spans="1:7" x14ac:dyDescent="0.25">
      <c r="A12" s="23" t="s">
        <v>17</v>
      </c>
      <c r="B12" s="23"/>
      <c r="C12" s="23"/>
      <c r="D12" s="23"/>
    </row>
    <row r="13" spans="1:7" x14ac:dyDescent="0.25">
      <c r="A13" s="23" t="s">
        <v>18</v>
      </c>
      <c r="B13" s="23"/>
      <c r="C13" s="23"/>
      <c r="D13" s="23"/>
    </row>
    <row r="14" spans="1:7" x14ac:dyDescent="0.25">
      <c r="A14" s="23" t="s">
        <v>19</v>
      </c>
      <c r="B14" s="23"/>
      <c r="C14" s="23"/>
      <c r="D14" s="23"/>
    </row>
    <row r="16" spans="1:7" x14ac:dyDescent="0.25">
      <c r="A16" s="21" t="s">
        <v>79</v>
      </c>
      <c r="B16" s="21"/>
      <c r="C16" s="21"/>
      <c r="D16" s="21"/>
      <c r="E16" s="21"/>
      <c r="F16" s="21"/>
      <c r="G16" s="24" t="s">
        <v>80</v>
      </c>
    </row>
  </sheetData>
  <sheetProtection formatCells="0" formatColumns="0" formatRows="0" sort="0" autoFilter="0"/>
  <mergeCells count="7">
    <mergeCell ref="A14:D14"/>
    <mergeCell ref="A16:F16"/>
    <mergeCell ref="A2:D2"/>
    <mergeCell ref="A9:D9"/>
    <mergeCell ref="A11:D11"/>
    <mergeCell ref="A12:D12"/>
    <mergeCell ref="A13:D13"/>
  </mergeCells>
  <hyperlinks>
    <hyperlink ref="G16" r:id="rId1" xr:uid="{163824EE-2B17-48A5-B154-1F06F6A811FD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8"/>
  <sheetViews>
    <sheetView showGridLines="0" workbookViewId="0">
      <selection activeCell="B36" sqref="B36"/>
    </sheetView>
  </sheetViews>
  <sheetFormatPr defaultRowHeight="15" x14ac:dyDescent="0.25"/>
  <cols>
    <col min="1" max="1" width="12" customWidth="1"/>
    <col min="2" max="2" width="40" customWidth="1"/>
    <col min="3" max="3" width="12" customWidth="1"/>
    <col min="4" max="4" width="15" customWidth="1"/>
    <col min="5" max="5" width="23" customWidth="1"/>
    <col min="6" max="6" width="15" customWidth="1"/>
    <col min="7" max="7" width="18" customWidth="1"/>
    <col min="8" max="8" width="17" customWidth="1"/>
    <col min="9" max="9" width="29" customWidth="1"/>
    <col min="10" max="10" width="14" customWidth="1"/>
  </cols>
  <sheetData>
    <row r="2" spans="1:10" ht="27.95" customHeight="1" x14ac:dyDescent="0.2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ht="21.95" customHeight="1" x14ac:dyDescent="0.25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 ht="16.5" customHeight="1" x14ac:dyDescent="0.25">
      <c r="A5" s="2" t="s">
        <v>31</v>
      </c>
      <c r="B5" s="2" t="s">
        <v>32</v>
      </c>
      <c r="C5" s="2" t="s">
        <v>33</v>
      </c>
      <c r="D5" s="8">
        <v>45</v>
      </c>
      <c r="E5" s="9">
        <v>15</v>
      </c>
      <c r="F5" s="10">
        <v>1</v>
      </c>
      <c r="G5" s="10">
        <v>0</v>
      </c>
      <c r="H5" s="11">
        <f t="shared" ref="H5:H17" si="0">F5+G5</f>
        <v>1</v>
      </c>
      <c r="I5" s="12">
        <f t="shared" ref="I5:I17" si="1">(D5*E5)*G5</f>
        <v>0</v>
      </c>
      <c r="J5" s="2" t="s">
        <v>34</v>
      </c>
    </row>
    <row r="6" spans="1:10" ht="16.5" customHeight="1" x14ac:dyDescent="0.25">
      <c r="A6" s="13" t="s">
        <v>35</v>
      </c>
      <c r="B6" s="13" t="s">
        <v>36</v>
      </c>
      <c r="C6" s="13" t="s">
        <v>33</v>
      </c>
      <c r="D6" s="8">
        <v>32</v>
      </c>
      <c r="E6" s="9">
        <v>45</v>
      </c>
      <c r="F6" s="10">
        <v>0.8</v>
      </c>
      <c r="G6" s="10">
        <v>0.2</v>
      </c>
      <c r="H6" s="14">
        <f t="shared" si="0"/>
        <v>1</v>
      </c>
      <c r="I6" s="15">
        <f t="shared" si="1"/>
        <v>288</v>
      </c>
      <c r="J6" s="13" t="s">
        <v>34</v>
      </c>
    </row>
    <row r="7" spans="1:10" ht="16.5" customHeight="1" x14ac:dyDescent="0.25">
      <c r="A7" s="2" t="s">
        <v>37</v>
      </c>
      <c r="B7" s="2" t="s">
        <v>38</v>
      </c>
      <c r="C7" s="2" t="s">
        <v>33</v>
      </c>
      <c r="D7" s="8">
        <v>12</v>
      </c>
      <c r="E7" s="9">
        <v>85</v>
      </c>
      <c r="F7" s="10">
        <v>0.5</v>
      </c>
      <c r="G7" s="10">
        <v>0.3</v>
      </c>
      <c r="H7" s="11">
        <f t="shared" si="0"/>
        <v>0.8</v>
      </c>
      <c r="I7" s="12">
        <f t="shared" si="1"/>
        <v>306</v>
      </c>
      <c r="J7" s="2" t="s">
        <v>39</v>
      </c>
    </row>
    <row r="8" spans="1:10" ht="16.5" customHeight="1" x14ac:dyDescent="0.25">
      <c r="A8" s="13" t="s">
        <v>40</v>
      </c>
      <c r="B8" s="13" t="s">
        <v>41</v>
      </c>
      <c r="C8" s="13" t="s">
        <v>42</v>
      </c>
      <c r="D8" s="8">
        <v>24</v>
      </c>
      <c r="E8" s="9">
        <v>120</v>
      </c>
      <c r="F8" s="10">
        <v>0.3</v>
      </c>
      <c r="G8" s="10">
        <v>0.4</v>
      </c>
      <c r="H8" s="14">
        <f t="shared" si="0"/>
        <v>0.7</v>
      </c>
      <c r="I8" s="15">
        <f t="shared" si="1"/>
        <v>1152</v>
      </c>
      <c r="J8" s="13" t="s">
        <v>39</v>
      </c>
    </row>
    <row r="9" spans="1:10" ht="16.5" customHeight="1" x14ac:dyDescent="0.25">
      <c r="A9" s="2" t="s">
        <v>43</v>
      </c>
      <c r="B9" s="2" t="s">
        <v>44</v>
      </c>
      <c r="C9" s="2" t="s">
        <v>42</v>
      </c>
      <c r="D9" s="8">
        <v>8</v>
      </c>
      <c r="E9" s="9">
        <v>180</v>
      </c>
      <c r="F9" s="10">
        <v>0.2</v>
      </c>
      <c r="G9" s="10">
        <v>0.5</v>
      </c>
      <c r="H9" s="11">
        <f t="shared" si="0"/>
        <v>0.7</v>
      </c>
      <c r="I9" s="12">
        <f t="shared" si="1"/>
        <v>720</v>
      </c>
      <c r="J9" s="2" t="s">
        <v>39</v>
      </c>
    </row>
    <row r="10" spans="1:10" ht="16.5" customHeight="1" x14ac:dyDescent="0.25">
      <c r="A10" s="13" t="s">
        <v>45</v>
      </c>
      <c r="B10" s="13" t="s">
        <v>46</v>
      </c>
      <c r="C10" s="13" t="s">
        <v>33</v>
      </c>
      <c r="D10" s="8">
        <v>50</v>
      </c>
      <c r="E10" s="9">
        <v>95</v>
      </c>
      <c r="F10" s="10">
        <v>0</v>
      </c>
      <c r="G10" s="10">
        <v>0.6</v>
      </c>
      <c r="H10" s="14">
        <f t="shared" si="0"/>
        <v>0.6</v>
      </c>
      <c r="I10" s="15">
        <f t="shared" si="1"/>
        <v>2850</v>
      </c>
      <c r="J10" s="13" t="s">
        <v>39</v>
      </c>
    </row>
    <row r="11" spans="1:10" ht="16.5" customHeight="1" x14ac:dyDescent="0.25">
      <c r="A11" s="2" t="s">
        <v>47</v>
      </c>
      <c r="B11" s="2" t="s">
        <v>48</v>
      </c>
      <c r="C11" s="2" t="s">
        <v>33</v>
      </c>
      <c r="D11" s="8">
        <v>120</v>
      </c>
      <c r="E11" s="9">
        <v>28</v>
      </c>
      <c r="F11" s="10">
        <v>0</v>
      </c>
      <c r="G11" s="10">
        <v>0.2</v>
      </c>
      <c r="H11" s="11">
        <f t="shared" si="0"/>
        <v>0.2</v>
      </c>
      <c r="I11" s="12">
        <f t="shared" si="1"/>
        <v>672</v>
      </c>
      <c r="J11" s="2" t="s">
        <v>39</v>
      </c>
    </row>
    <row r="12" spans="1:10" ht="16.5" customHeight="1" x14ac:dyDescent="0.25">
      <c r="A12" s="13" t="s">
        <v>49</v>
      </c>
      <c r="B12" s="13" t="s">
        <v>50</v>
      </c>
      <c r="C12" s="13" t="s">
        <v>33</v>
      </c>
      <c r="D12" s="8">
        <v>45</v>
      </c>
      <c r="E12" s="9">
        <v>110</v>
      </c>
      <c r="F12" s="10">
        <v>0</v>
      </c>
      <c r="G12" s="10">
        <v>0</v>
      </c>
      <c r="H12" s="14">
        <f t="shared" si="0"/>
        <v>0</v>
      </c>
      <c r="I12" s="15">
        <f t="shared" si="1"/>
        <v>0</v>
      </c>
      <c r="J12" s="13" t="s">
        <v>51</v>
      </c>
    </row>
    <row r="13" spans="1:10" ht="16.5" customHeight="1" x14ac:dyDescent="0.25">
      <c r="A13" s="2" t="s">
        <v>52</v>
      </c>
      <c r="B13" s="2" t="s">
        <v>53</v>
      </c>
      <c r="C13" s="2" t="s">
        <v>33</v>
      </c>
      <c r="D13" s="8">
        <v>120</v>
      </c>
      <c r="E13" s="9">
        <v>35</v>
      </c>
      <c r="F13" s="10">
        <v>0</v>
      </c>
      <c r="G13" s="10">
        <v>0</v>
      </c>
      <c r="H13" s="11">
        <f t="shared" si="0"/>
        <v>0</v>
      </c>
      <c r="I13" s="12">
        <f t="shared" si="1"/>
        <v>0</v>
      </c>
      <c r="J13" s="2" t="s">
        <v>51</v>
      </c>
    </row>
    <row r="14" spans="1:10" ht="16.5" customHeight="1" x14ac:dyDescent="0.25">
      <c r="A14" s="13" t="s">
        <v>54</v>
      </c>
      <c r="B14" s="13" t="s">
        <v>55</v>
      </c>
      <c r="C14" s="13" t="s">
        <v>42</v>
      </c>
      <c r="D14" s="8">
        <v>3</v>
      </c>
      <c r="E14" s="9">
        <v>850</v>
      </c>
      <c r="F14" s="10">
        <v>0</v>
      </c>
      <c r="G14" s="10">
        <v>0</v>
      </c>
      <c r="H14" s="14">
        <f t="shared" si="0"/>
        <v>0</v>
      </c>
      <c r="I14" s="15">
        <f t="shared" si="1"/>
        <v>0</v>
      </c>
      <c r="J14" s="13" t="s">
        <v>51</v>
      </c>
    </row>
    <row r="15" spans="1:10" ht="16.5" customHeight="1" x14ac:dyDescent="0.25">
      <c r="A15" s="2" t="s">
        <v>56</v>
      </c>
      <c r="B15" s="2" t="s">
        <v>57</v>
      </c>
      <c r="C15" s="2" t="s">
        <v>42</v>
      </c>
      <c r="D15" s="8">
        <v>12</v>
      </c>
      <c r="E15" s="9">
        <v>150</v>
      </c>
      <c r="F15" s="10">
        <v>0</v>
      </c>
      <c r="G15" s="10">
        <v>0</v>
      </c>
      <c r="H15" s="11">
        <f t="shared" si="0"/>
        <v>0</v>
      </c>
      <c r="I15" s="12">
        <f t="shared" si="1"/>
        <v>0</v>
      </c>
      <c r="J15" s="2" t="s">
        <v>51</v>
      </c>
    </row>
    <row r="16" spans="1:10" ht="16.5" customHeight="1" x14ac:dyDescent="0.25">
      <c r="A16" s="13" t="s">
        <v>58</v>
      </c>
      <c r="B16" s="13" t="s">
        <v>59</v>
      </c>
      <c r="C16" s="13" t="s">
        <v>60</v>
      </c>
      <c r="D16" s="8">
        <v>38</v>
      </c>
      <c r="E16" s="9">
        <v>42</v>
      </c>
      <c r="F16" s="10">
        <v>0</v>
      </c>
      <c r="G16" s="10">
        <v>0</v>
      </c>
      <c r="H16" s="14">
        <f t="shared" si="0"/>
        <v>0</v>
      </c>
      <c r="I16" s="15">
        <f t="shared" si="1"/>
        <v>0</v>
      </c>
      <c r="J16" s="13" t="s">
        <v>51</v>
      </c>
    </row>
    <row r="17" spans="1:10" ht="16.5" customHeight="1" x14ac:dyDescent="0.25">
      <c r="A17" s="2" t="s">
        <v>61</v>
      </c>
      <c r="B17" s="2" t="s">
        <v>62</v>
      </c>
      <c r="C17" s="2" t="s">
        <v>33</v>
      </c>
      <c r="D17" s="8">
        <v>45</v>
      </c>
      <c r="E17" s="9">
        <v>25</v>
      </c>
      <c r="F17" s="10">
        <v>0</v>
      </c>
      <c r="G17" s="10">
        <v>0</v>
      </c>
      <c r="H17" s="11">
        <f t="shared" si="0"/>
        <v>0</v>
      </c>
      <c r="I17" s="12">
        <f t="shared" si="1"/>
        <v>0</v>
      </c>
      <c r="J17" s="2" t="s">
        <v>51</v>
      </c>
    </row>
    <row r="18" spans="1:10" ht="16.5" customHeight="1" x14ac:dyDescent="0.25">
      <c r="A18" s="16" t="s">
        <v>63</v>
      </c>
      <c r="B18" s="16" t="s">
        <v>64</v>
      </c>
      <c r="C18" s="16" t="s">
        <v>65</v>
      </c>
      <c r="D18" s="17">
        <f>SUM(D5:D17)</f>
        <v>554</v>
      </c>
      <c r="E18" s="18">
        <f>SUM(E5:E17)</f>
        <v>1780</v>
      </c>
      <c r="F18" s="19"/>
      <c r="G18" s="19"/>
      <c r="H18" s="19"/>
      <c r="I18" s="18">
        <f>SUM(I5:I17)</f>
        <v>5988</v>
      </c>
      <c r="J18" s="16" t="s">
        <v>65</v>
      </c>
    </row>
    <row r="20" spans="1:10" x14ac:dyDescent="0.25">
      <c r="A20" s="21" t="s">
        <v>15</v>
      </c>
      <c r="B20" s="21"/>
      <c r="C20" s="21"/>
      <c r="D20" s="21"/>
      <c r="E20" s="21"/>
      <c r="F20" s="21"/>
      <c r="G20" s="21"/>
      <c r="H20" s="21"/>
      <c r="I20" s="21"/>
      <c r="J20" s="21"/>
    </row>
    <row r="22" spans="1:10" ht="17.25" x14ac:dyDescent="0.25">
      <c r="A22" s="22" t="s">
        <v>16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x14ac:dyDescent="0.25">
      <c r="A23" s="23" t="s">
        <v>66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23" t="s">
        <v>67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23" t="s">
        <v>68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23" t="s">
        <v>69</v>
      </c>
      <c r="B26" s="23"/>
      <c r="C26" s="23"/>
      <c r="D26" s="23"/>
      <c r="E26" s="23"/>
      <c r="F26" s="23"/>
      <c r="G26" s="23"/>
      <c r="H26" s="23"/>
      <c r="I26" s="23"/>
      <c r="J26" s="23"/>
    </row>
    <row r="28" spans="1:10" x14ac:dyDescent="0.25">
      <c r="A28" s="21" t="s">
        <v>79</v>
      </c>
      <c r="B28" s="21"/>
      <c r="C28" s="21"/>
      <c r="D28" s="21"/>
      <c r="E28" s="21"/>
      <c r="F28" s="21"/>
      <c r="G28" s="25" t="s">
        <v>80</v>
      </c>
    </row>
  </sheetData>
  <autoFilter ref="A4:J17" xr:uid="{00000000-0009-0000-0000-000001000000}"/>
  <mergeCells count="8">
    <mergeCell ref="A25:J25"/>
    <mergeCell ref="A26:J26"/>
    <mergeCell ref="A28:F28"/>
    <mergeCell ref="A2:J2"/>
    <mergeCell ref="A20:J20"/>
    <mergeCell ref="A22:J22"/>
    <mergeCell ref="A23:J23"/>
    <mergeCell ref="A24:J24"/>
  </mergeCells>
  <conditionalFormatting sqref="H5:H17">
    <cfRule type="dataBar" priority="1">
      <dataBar>
        <cfvo type="min"/>
        <cfvo type="max"/>
        <color rgb="FF41719C"/>
      </dataBar>
      <extLst>
        <ext xmlns:x14="http://schemas.microsoft.com/office/spreadsheetml/2009/9/main" uri="{B025F937-C7B1-47D3-B67F-A62EFF666E3E}">
          <x14:id>{8293B327-6AD5-4B19-BEC0-3EDC20F1A9B6}</x14:id>
        </ext>
      </extLst>
    </cfRule>
  </conditionalFormatting>
  <conditionalFormatting sqref="J5:J17">
    <cfRule type="expression" dxfId="2" priority="2">
      <formula>OR(ISNUMBER(SEARCH("atras",$J5)),ISNUMBER(SEARCH("vencid",$J5)),ISNUMBER(SEARCH("estour",$J5)),ISNUMBER(SEARCH("bloquead",$J5)),ISNUMBER(SEARCH("cancelad",$J5)),ISNUMBER(SEARCH("reprovad",$J5)),ISNUMBER(SEARCH("paralis",$J5)))</formula>
    </cfRule>
    <cfRule type="expression" dxfId="1" priority="3">
      <formula>OR(ISNUMBER(SEARCH("andamento",$J5)),ISNUMBER(SEARCH("execu",$J5)),ISNUMBER(SEARCH("parcial",$J5)),ISNUMBER(SEARCH("aguard",$J5)),ISNUMBER(SEARCH("pendente",$J5)),ISNUMBER(SEARCH("programad",$J5)))</formula>
    </cfRule>
    <cfRule type="expression" dxfId="0" priority="4">
      <formula>OR(ISNUMBER(SEARCH("conclu",$J5)),ISNUMBER(SEARCH("pago",$J5)),ISNUMBER(SEARCH("aprovad",$J5)),ISNUMBER(SEARCH("entregue",$J5)),ISNUMBER(SEARCH("finaliz",$J5)),ISNUMBER(SEARCH("em dia",$J5)))</formula>
    </cfRule>
  </conditionalFormatting>
  <dataValidations disablePrompts="1" count="1">
    <dataValidation type="list" allowBlank="1" sqref="J5:J17" xr:uid="{00000000-0002-0000-0100-000000000000}">
      <formula1>"Pendente,Em andamento,Concluído"</formula1>
    </dataValidation>
  </dataValidations>
  <hyperlinks>
    <hyperlink ref="G28" r:id="rId1" xr:uid="{163824EE-2B17-48A5-B154-1F06F6A811FD}"/>
  </hyperlinks>
  <pageMargins left="0.7" right="0.7" top="0.75" bottom="0.75" header="0.3" footer="0.3"/>
  <pageSetup orientation="portrait" horizontalDpi="4294967295" verticalDpi="4294967295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93B327-6AD5-4B19-BEC0-3EDC20F1A9B6}">
            <x14:dataBar minLength="0" maxLength="100">
              <x14:cfvo type="min"/>
              <x14:cfvo type="max"/>
              <x14:negativeFillColor auto="1"/>
              <x14:axisColor auto="1"/>
            </x14:dataBar>
          </x14:cfRule>
          <xm:sqref>H5:H17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0"/>
  <sheetViews>
    <sheetView showGridLines="0" tabSelected="1" workbookViewId="0">
      <selection activeCell="D43" sqref="D43"/>
    </sheetView>
  </sheetViews>
  <sheetFormatPr defaultRowHeight="15" x14ac:dyDescent="0.25"/>
  <cols>
    <col min="1" max="1" width="25" customWidth="1"/>
    <col min="2" max="3" width="15" customWidth="1"/>
  </cols>
  <sheetData>
    <row r="2" spans="1:3" ht="27.95" customHeight="1" x14ac:dyDescent="0.25">
      <c r="A2" s="20" t="s">
        <v>70</v>
      </c>
      <c r="B2" s="20"/>
      <c r="C2" s="20"/>
    </row>
    <row r="4" spans="1:3" ht="21.95" customHeight="1" x14ac:dyDescent="0.25">
      <c r="A4" s="1" t="s">
        <v>71</v>
      </c>
      <c r="B4" s="1" t="s">
        <v>72</v>
      </c>
      <c r="C4" s="1" t="s">
        <v>73</v>
      </c>
    </row>
    <row r="5" spans="1:3" ht="16.5" customHeight="1" x14ac:dyDescent="0.25">
      <c r="A5" s="2" t="s">
        <v>74</v>
      </c>
      <c r="B5" s="12">
        <f>VALOR_TOTAL</f>
        <v>120000</v>
      </c>
      <c r="C5" s="11">
        <v>1</v>
      </c>
    </row>
    <row r="6" spans="1:3" ht="16.5" customHeight="1" x14ac:dyDescent="0.25">
      <c r="A6" s="13" t="s">
        <v>75</v>
      </c>
      <c r="B6" s="15">
        <v>15400</v>
      </c>
      <c r="C6" s="14">
        <f>IFERROR(B6/B5,0)</f>
        <v>0.12833333333333333</v>
      </c>
    </row>
    <row r="7" spans="1:3" ht="16.5" customHeight="1" x14ac:dyDescent="0.25">
      <c r="A7" s="2" t="s">
        <v>76</v>
      </c>
      <c r="B7" s="12">
        <f>'Medição Detalhada'!I18</f>
        <v>5988</v>
      </c>
      <c r="C7" s="11">
        <f>IFERROR(B7/B5,0)</f>
        <v>4.99E-2</v>
      </c>
    </row>
    <row r="8" spans="1:3" ht="16.5" customHeight="1" x14ac:dyDescent="0.25">
      <c r="A8" s="13" t="s">
        <v>77</v>
      </c>
      <c r="B8" s="15">
        <f>B5-B6-B7</f>
        <v>98612</v>
      </c>
      <c r="C8" s="14">
        <f>IFERROR(B8/B5,0)</f>
        <v>0.82176666666666665</v>
      </c>
    </row>
    <row r="10" spans="1:3" x14ac:dyDescent="0.25">
      <c r="A10" s="21" t="s">
        <v>15</v>
      </c>
      <c r="B10" s="21"/>
      <c r="C10" s="21"/>
    </row>
    <row r="12" spans="1:3" ht="17.25" x14ac:dyDescent="0.25">
      <c r="A12" s="22" t="s">
        <v>16</v>
      </c>
      <c r="B12" s="22"/>
      <c r="C12" s="22"/>
    </row>
    <row r="13" spans="1:3" x14ac:dyDescent="0.25">
      <c r="A13" s="23" t="s">
        <v>78</v>
      </c>
      <c r="B13" s="23"/>
      <c r="C13" s="23"/>
    </row>
    <row r="14" spans="1:3" x14ac:dyDescent="0.25">
      <c r="A14" s="23" t="s">
        <v>69</v>
      </c>
      <c r="B14" s="23"/>
      <c r="C14" s="23"/>
    </row>
    <row r="40" spans="1:7" x14ac:dyDescent="0.25">
      <c r="A40" s="21" t="s">
        <v>79</v>
      </c>
      <c r="B40" s="21"/>
      <c r="C40" s="21"/>
      <c r="D40" s="21"/>
      <c r="E40" s="21"/>
      <c r="F40" s="21"/>
      <c r="G40" s="26" t="s">
        <v>80</v>
      </c>
    </row>
  </sheetData>
  <mergeCells count="6">
    <mergeCell ref="A40:F40"/>
    <mergeCell ref="A2:C2"/>
    <mergeCell ref="A10:C10"/>
    <mergeCell ref="A12:C12"/>
    <mergeCell ref="A13:C13"/>
    <mergeCell ref="A14:C14"/>
  </mergeCells>
  <hyperlinks>
    <hyperlink ref="G40" r:id="rId1" xr:uid="{163824EE-2B17-48A5-B154-1F06F6A811FD}"/>
  </hyperlinks>
  <pageMargins left="0.7" right="0.7" top="0.75" bottom="0.75" header="0.3" footer="0.3"/>
  <pageSetup orientation="portrait" horizontalDpi="4294967295" verticalDpi="429496729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Premissas</vt:lpstr>
      <vt:lpstr>Medição Detalhada</vt:lpstr>
      <vt:lpstr>Resumo Financeiro</vt:lpstr>
      <vt:lpstr>BDI_PERCENT</vt:lpstr>
      <vt:lpstr>DATA_REF</vt:lpstr>
      <vt:lpstr>VALOR_TOTAL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2026-07-05T18:42:04Z</dcterms:created>
  <dcterms:modified xsi:type="dcterms:W3CDTF">2026-07-05T18:47:48Z</dcterms:modified>
  <cp:category/>
</cp:coreProperties>
</file>