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CC63D991-93F0-4735-86F4-E4C5FD9A76E7}" xr6:coauthVersionLast="47" xr6:coauthVersionMax="47" xr10:uidLastSave="{00000000-0000-0000-0000-000000000000}"/>
  <bookViews>
    <workbookView xWindow="-120" yWindow="-120" windowWidth="27930" windowHeight="16440" activeTab="2" xr2:uid="{00000000-000D-0000-FFFF-FFFF00000000}"/>
  </bookViews>
  <sheets>
    <sheet name="Premissas" sheetId="1" r:id="rId1"/>
    <sheet name="Cronograma Detalhado" sheetId="2" r:id="rId2"/>
    <sheet name="Resumo Financeiro" sheetId="3" r:id="rId3"/>
  </sheets>
  <definedNames>
    <definedName name="AREA_TOTAL">Premissas!$B$5</definedName>
    <definedName name="BDI">Premissas!$B$7</definedName>
    <definedName name="CUSTO_M2">Premissas!$B$6</definedName>
  </definedNames>
  <calcPr calcId="191029"/>
</workbook>
</file>

<file path=xl/calcChain.xml><?xml version="1.0" encoding="utf-8"?>
<calcChain xmlns="http://schemas.openxmlformats.org/spreadsheetml/2006/main">
  <c r="E6" i="3" l="1"/>
  <c r="E7" i="3" s="1"/>
  <c r="E8" i="3" s="1"/>
  <c r="E9" i="3" s="1"/>
  <c r="E10" i="3" s="1"/>
  <c r="E5" i="3"/>
  <c r="E16" i="2"/>
  <c r="K15" i="2"/>
  <c r="D15" i="2"/>
  <c r="K14" i="2"/>
  <c r="D14" i="2"/>
  <c r="K13" i="2"/>
  <c r="D13" i="2"/>
  <c r="K12" i="2"/>
  <c r="D12" i="2"/>
  <c r="K11" i="2"/>
  <c r="D11" i="2"/>
  <c r="K10" i="2"/>
  <c r="D10" i="2"/>
  <c r="K9" i="2"/>
  <c r="D9" i="2"/>
  <c r="K8" i="2"/>
  <c r="D8" i="2"/>
  <c r="K7" i="2"/>
  <c r="D7" i="2"/>
  <c r="K6" i="2"/>
  <c r="D6" i="2"/>
  <c r="K5" i="2"/>
  <c r="K16" i="2" s="1"/>
  <c r="C5" i="2"/>
  <c r="C16" i="2" l="1"/>
  <c r="D5" i="2"/>
  <c r="D16" i="2" l="1"/>
  <c r="B5" i="3"/>
  <c r="C5" i="3" s="1"/>
  <c r="C6" i="3" s="1"/>
  <c r="C7" i="3" s="1"/>
  <c r="C8" i="3" s="1"/>
  <c r="C9" i="3" s="1"/>
  <c r="C1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4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Percentual do custo total da obra</t>
        </r>
      </text>
    </comment>
  </commentList>
</comments>
</file>

<file path=xl/sharedStrings.xml><?xml version="1.0" encoding="utf-8"?>
<sst xmlns="http://schemas.openxmlformats.org/spreadsheetml/2006/main" count="85" uniqueCount="75">
  <si>
    <t>Premissas</t>
  </si>
  <si>
    <t>Premissa</t>
  </si>
  <si>
    <t>Valor</t>
  </si>
  <si>
    <t>Nome na fórmula</t>
  </si>
  <si>
    <t>Observação</t>
  </si>
  <si>
    <t>Área Total da Reforma (m²)</t>
  </si>
  <si>
    <t>AREA_TOTAL</t>
  </si>
  <si>
    <t>Área de intervenção</t>
  </si>
  <si>
    <t>Custo Ref. por m² (R$)</t>
  </si>
  <si>
    <t>CUSTO_M2</t>
  </si>
  <si>
    <t>Valor base de mercado</t>
  </si>
  <si>
    <t>BDI (%)</t>
  </si>
  <si>
    <t>BDI</t>
  </si>
  <si>
    <t>Taxa de administração e riscos</t>
  </si>
  <si>
    <t>Planilha gerada com auxílio de IA - 05/07/26 às 15h40 - ChatLP - Assistente Pessoal de Obra</t>
  </si>
  <si>
    <t>Orientação de uso da planilha</t>
  </si>
  <si>
    <t>•  Edite apenas as células destacadas da coluna "Valor" — as fórmulas das demais abas recalculam automaticamente.</t>
  </si>
  <si>
    <t>•  Esta aba é protegida sem senha: as células de valor ficam livres e o restante travado, para as fórmulas não quebrarem sem querer.</t>
  </si>
  <si>
    <t>•  Não renomeie esta aba nem apague as células de valor: as fórmulas dependem dos nomes definidos aqui.</t>
  </si>
  <si>
    <t>Cronograma Detalhado</t>
  </si>
  <si>
    <t>Item</t>
  </si>
  <si>
    <t>Etapa do Serviço</t>
  </si>
  <si>
    <t>Peso (%)</t>
  </si>
  <si>
    <t>Orçamento (R$)</t>
  </si>
  <si>
    <t>S01 (%)</t>
  </si>
  <si>
    <t>S02 (%)</t>
  </si>
  <si>
    <t>S03 (%)</t>
  </si>
  <si>
    <t>S04 (%)</t>
  </si>
  <si>
    <t>S05 (%)</t>
  </si>
  <si>
    <t>S06 (%)</t>
  </si>
  <si>
    <t>Total (%)</t>
  </si>
  <si>
    <t>1.0</t>
  </si>
  <si>
    <t>Serviços Preliminares e Proteção</t>
  </si>
  <si>
    <t>2.0</t>
  </si>
  <si>
    <t>Demolições e Remoções</t>
  </si>
  <si>
    <t>3.0</t>
  </si>
  <si>
    <t>Instalações Hidráulicas (Infra)</t>
  </si>
  <si>
    <t>4.0</t>
  </si>
  <si>
    <t>Instalações Elétricas (Infra)</t>
  </si>
  <si>
    <t>5.0</t>
  </si>
  <si>
    <t>Alvenaria e Requadros</t>
  </si>
  <si>
    <t>6.0</t>
  </si>
  <si>
    <t>Gesso e Drywall</t>
  </si>
  <si>
    <t>7.0</t>
  </si>
  <si>
    <t>Impermeabilização</t>
  </si>
  <si>
    <t>8.0</t>
  </si>
  <si>
    <t>Revestimentos de Piso e Parede</t>
  </si>
  <si>
    <t>9.0</t>
  </si>
  <si>
    <t>Marmoraria e Bancadas</t>
  </si>
  <si>
    <t>10.0</t>
  </si>
  <si>
    <t>Pintura e Acabamentos Finais</t>
  </si>
  <si>
    <t>11.0</t>
  </si>
  <si>
    <t>Limpeza Pós-Obra</t>
  </si>
  <si>
    <t>TOTAL</t>
  </si>
  <si>
    <t>TOTAIS DA OBRA</t>
  </si>
  <si>
    <t>•  As células destacadas em âmbar são de preenchimento manual; as demais têm fórmula.</t>
  </si>
  <si>
    <t>•  Preencha à mão apenas: Peso (%), S01 (%), S02 (%), S03 (%), S04 (%), S05 (%), S06 (%).</t>
  </si>
  <si>
    <t>•  Calculado automaticamente por fórmula: Orçamento (R$), Total (%).</t>
  </si>
  <si>
    <t>•  Ao alterar uma célula de entrada, os totais e percentuais se recalculam sozinhos.</t>
  </si>
  <si>
    <t>Resumo Financeiro</t>
  </si>
  <si>
    <t>Período</t>
  </si>
  <si>
    <t>Desembolso Semanal (R$)</t>
  </si>
  <si>
    <t>Acumulado (R$)</t>
  </si>
  <si>
    <t>Progresso Semanal (%)</t>
  </si>
  <si>
    <t>Progresso Acumulado (%)</t>
  </si>
  <si>
    <t>Semana 01</t>
  </si>
  <si>
    <t>Semana 02</t>
  </si>
  <si>
    <t>Semana 03</t>
  </si>
  <si>
    <t>Semana 04</t>
  </si>
  <si>
    <t>Semana 05</t>
  </si>
  <si>
    <t>Semana 06</t>
  </si>
  <si>
    <t>•  Preencha à mão apenas: Desembolso Semanal (R$), Progresso Semanal (%).</t>
  </si>
  <si>
    <t>•  Calculado automaticamente por fórmula: Acumulado (R$), Progresso Acumulado (%).</t>
  </si>
  <si>
    <t>Quer gerar suas planilhas de obras com fórmulas e formatadas de forma automática? basta pedir ao ChatLP, acesse-se agora:</t>
  </si>
  <si>
    <t>https://larpontual.com.br/app-chatlp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</si>
</sst>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\R\$\ #,##0.00;\(\R\$\ #,##0.00\);&quot;-&quot;"/>
    <numFmt numFmtId="166" formatCode="0.0%;\(0.0%\)"/>
  </numFmts>
  <fonts count="10" x14ac:knownFonts="1">
    <font>
      <sz val="11"/>
      <color theme="1"/>
      <name val="Calibri"/>
      <family val="2"/>
      <scheme val="minor"/>
    </font>
    <font>
      <b/>
      <sz val="20"/>
      <color rgb="FF274472"/>
      <name val="Calibri"/>
    </font>
    <font>
      <b/>
      <sz val="12.5"/>
      <color rgb="FFFFFFFF"/>
      <name val="Calibri"/>
    </font>
    <font>
      <sz val="11"/>
      <color rgb="FF1B2733"/>
      <name val="Calibri"/>
    </font>
    <font>
      <b/>
      <sz val="11"/>
      <color rgb="FF1B2733"/>
      <name val="Calibri"/>
    </font>
    <font>
      <sz val="11"/>
      <color rgb="FF7E8CA0"/>
      <name val="Calibri"/>
    </font>
    <font>
      <sz val="9"/>
      <color rgb="FF1B2733"/>
      <name val="Calibri"/>
    </font>
    <font>
      <i/>
      <sz val="9"/>
      <color rgb="FF7E8CA0"/>
      <name val="Calibri"/>
    </font>
    <font>
      <b/>
      <sz val="12.5"/>
      <color rgb="FF41719C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74472"/>
      </patternFill>
    </fill>
    <fill>
      <patternFill patternType="solid">
        <fgColor rgb="FFFCF2DC"/>
      </patternFill>
    </fill>
    <fill>
      <patternFill patternType="solid">
        <fgColor rgb="FFEEF2F7"/>
      </patternFill>
    </fill>
  </fills>
  <borders count="3">
    <border>
      <left/>
      <right/>
      <top/>
      <bottom/>
      <diagonal/>
    </border>
    <border>
      <left style="thin">
        <color rgb="FFCBD6E2"/>
      </left>
      <right style="thin">
        <color rgb="FFCBD6E2"/>
      </right>
      <top style="thin">
        <color rgb="FFCBD6E2"/>
      </top>
      <bottom style="thin">
        <color rgb="FFCBD6E2"/>
      </bottom>
      <diagonal/>
    </border>
    <border>
      <left style="thin">
        <color rgb="FFCBD6E2"/>
      </left>
      <right style="thin">
        <color rgb="FFCBD6E2"/>
      </right>
      <top style="medium">
        <color rgb="FF41719C"/>
      </top>
      <bottom style="thin">
        <color rgb="FFCBD6E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5" fontId="4" fillId="3" borderId="1" xfId="0" applyNumberFormat="1" applyFont="1" applyFill="1" applyBorder="1" applyAlignment="1" applyProtection="1">
      <alignment horizontal="right" vertical="center"/>
      <protection locked="0"/>
    </xf>
    <xf numFmtId="166" fontId="4" fillId="3" borderId="1" xfId="0" applyNumberFormat="1" applyFont="1" applyFill="1" applyBorder="1" applyAlignment="1" applyProtection="1">
      <alignment horizontal="right" vertical="center"/>
      <protection locked="0"/>
    </xf>
    <xf numFmtId="166" fontId="3" fillId="3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6" fontId="3" fillId="0" borderId="1" xfId="0" applyNumberFormat="1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right" vertical="center" wrapText="1"/>
    </xf>
    <xf numFmtId="166" fontId="3" fillId="4" borderId="1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center" wrapText="1"/>
    </xf>
    <xf numFmtId="166" fontId="4" fillId="4" borderId="2" xfId="0" applyNumberFormat="1" applyFont="1" applyFill="1" applyBorder="1" applyAlignment="1">
      <alignment horizontal="right" vertical="center" wrapText="1"/>
    </xf>
    <xf numFmtId="165" fontId="4" fillId="4" borderId="2" xfId="0" applyNumberFormat="1" applyFont="1" applyFill="1" applyBorder="1" applyAlignment="1">
      <alignment horizontal="right" vertical="center" wrapText="1"/>
    </xf>
    <xf numFmtId="165" fontId="3" fillId="3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9" fillId="0" borderId="0" xfId="1"/>
    <xf numFmtId="0" fontId="9" fillId="0" borderId="0" xfId="1"/>
    <xf numFmtId="0" fontId="9" fillId="0" borderId="0" xfId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 sz="1100" b="1"/>
            </a:pPr>
            <a:r>
              <a:rPr lang="pt-BR" sz="1100" b="1"/>
              <a:t>Curva S - Evolução do Progresso Acumulado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% Acumulado</c:v>
          </c:tx>
          <c:cat>
            <c:strRef>
              <c:f>'Resumo Financeiro'!$A$5:$A$10</c:f>
              <c:strCache>
                <c:ptCount val="6"/>
                <c:pt idx="0">
                  <c:v>Semana 01</c:v>
                </c:pt>
                <c:pt idx="1">
                  <c:v>Semana 02</c:v>
                </c:pt>
                <c:pt idx="2">
                  <c:v>Semana 03</c:v>
                </c:pt>
                <c:pt idx="3">
                  <c:v>Semana 04</c:v>
                </c:pt>
                <c:pt idx="4">
                  <c:v>Semana 05</c:v>
                </c:pt>
                <c:pt idx="5">
                  <c:v>Semana 06</c:v>
                </c:pt>
              </c:strCache>
            </c:strRef>
          </c:cat>
          <c:val>
            <c:numRef>
              <c:f>'Resumo Financeiro'!$E$5:$E$10</c:f>
              <c:numCache>
                <c:formatCode>0.0%;\(0.0%\)</c:formatCode>
                <c:ptCount val="6"/>
                <c:pt idx="0">
                  <c:v>0.14499999999999999</c:v>
                </c:pt>
                <c:pt idx="1">
                  <c:v>0.26500000000000001</c:v>
                </c:pt>
                <c:pt idx="2">
                  <c:v>0.505</c:v>
                </c:pt>
                <c:pt idx="3">
                  <c:v>0.68500000000000005</c:v>
                </c:pt>
                <c:pt idx="4">
                  <c:v>0.82500000000000007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66-496D-8E45-ACBAE0867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11111"/>
        <c:axId val="222222222"/>
      </c:lineChart>
      <c:catAx>
        <c:axId val="11111111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22222222"/>
        <c:crosses val="autoZero"/>
        <c:auto val="1"/>
        <c:lblAlgn val="ctr"/>
        <c:lblOffset val="100"/>
        <c:noMultiLvlLbl val="1"/>
      </c:catAx>
      <c:valAx>
        <c:axId val="222222222"/>
        <c:scaling>
          <c:orientation val="minMax"/>
        </c:scaling>
        <c:delete val="0"/>
        <c:axPos val="l"/>
        <c:majorGridlines/>
        <c:numFmt formatCode="0.0%;\(0.0%\)" sourceLinked="1"/>
        <c:majorTickMark val="cross"/>
        <c:minorTickMark val="cross"/>
        <c:tickLblPos val="nextTo"/>
        <c:crossAx val="111111111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1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 sz="1100" b="1"/>
            </a:pPr>
            <a:r>
              <a:rPr lang="pt-BR" sz="1100" b="1"/>
              <a:t>Desembolso Mensal Previsto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R$ Semanal</c:v>
          </c:tx>
          <c:spPr>
            <a:solidFill>
              <a:srgbClr val="6E9BC4"/>
            </a:solidFill>
          </c:spPr>
          <c:invertIfNegative val="1"/>
          <c:cat>
            <c:strRef>
              <c:f>'Resumo Financeiro'!$A$5:$A$10</c:f>
              <c:strCache>
                <c:ptCount val="6"/>
                <c:pt idx="0">
                  <c:v>Semana 01</c:v>
                </c:pt>
                <c:pt idx="1">
                  <c:v>Semana 02</c:v>
                </c:pt>
                <c:pt idx="2">
                  <c:v>Semana 03</c:v>
                </c:pt>
                <c:pt idx="3">
                  <c:v>Semana 04</c:v>
                </c:pt>
                <c:pt idx="4">
                  <c:v>Semana 05</c:v>
                </c:pt>
                <c:pt idx="5">
                  <c:v>Semana 06</c:v>
                </c:pt>
              </c:strCache>
            </c:strRef>
          </c:cat>
          <c:val>
            <c:numRef>
              <c:f>'Resumo Financeiro'!$B$5:$B$10</c:f>
              <c:numCache>
                <c:formatCode>\R\$\ #,##0.00;\(\R\$\ #,##0.00\);"-"</c:formatCode>
                <c:ptCount val="6"/>
                <c:pt idx="0">
                  <c:v>16140</c:v>
                </c:pt>
                <c:pt idx="1">
                  <c:v>18000</c:v>
                </c:pt>
                <c:pt idx="2">
                  <c:v>36000</c:v>
                </c:pt>
                <c:pt idx="3">
                  <c:v>27000</c:v>
                </c:pt>
                <c:pt idx="4">
                  <c:v>21000</c:v>
                </c:pt>
                <c:pt idx="5">
                  <c:v>26250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6BA2-4781-9654-709A2605C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1111111"/>
        <c:axId val="222222222"/>
      </c:barChart>
      <c:catAx>
        <c:axId val="11111111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22222222"/>
        <c:crosses val="autoZero"/>
        <c:auto val="1"/>
        <c:lblAlgn val="ctr"/>
        <c:lblOffset val="100"/>
        <c:noMultiLvlLbl val="1"/>
      </c:catAx>
      <c:valAx>
        <c:axId val="222222222"/>
        <c:scaling>
          <c:orientation val="minMax"/>
        </c:scaling>
        <c:delete val="0"/>
        <c:axPos val="l"/>
        <c:majorGridlines/>
        <c:numFmt formatCode="\R\$\ #,##0.00;\(\R\$\ #,##0.00\);&quot;-&quot;" sourceLinked="1"/>
        <c:majorTickMark val="cross"/>
        <c:minorTickMark val="cross"/>
        <c:tickLblPos val="nextTo"/>
        <c:crossAx val="111111111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1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42</xdr:row>
      <xdr:rowOff>0</xdr:rowOff>
    </xdr:from>
    <xdr:to>
      <xdr:col>8</xdr:col>
      <xdr:colOff>0</xdr:colOff>
      <xdr:row>60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arpontual.com.br/app-chatl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larpontual.com.br/app-chatl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larpontual.com.br/app-chat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1719C"/>
  </sheetPr>
  <dimension ref="A2:G16"/>
  <sheetViews>
    <sheetView showGridLines="0" workbookViewId="0">
      <selection activeCell="A16" sqref="A16:G16"/>
    </sheetView>
  </sheetViews>
  <sheetFormatPr defaultRowHeight="15" x14ac:dyDescent="0.25"/>
  <cols>
    <col min="1" max="1" width="30" customWidth="1"/>
    <col min="2" max="2" width="18" customWidth="1"/>
    <col min="3" max="3" width="21" customWidth="1"/>
    <col min="4" max="4" width="42" customWidth="1"/>
  </cols>
  <sheetData>
    <row r="2" spans="1:7" ht="27.95" customHeight="1" x14ac:dyDescent="0.25">
      <c r="A2" s="18" t="s">
        <v>0</v>
      </c>
      <c r="B2" s="18"/>
      <c r="C2" s="18"/>
      <c r="D2" s="18"/>
    </row>
    <row r="4" spans="1:7" ht="21.95" customHeight="1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7" x14ac:dyDescent="0.25">
      <c r="A5" s="2" t="s">
        <v>5</v>
      </c>
      <c r="B5" s="3">
        <v>60</v>
      </c>
      <c r="C5" s="4" t="s">
        <v>6</v>
      </c>
      <c r="D5" s="5" t="s">
        <v>7</v>
      </c>
    </row>
    <row r="6" spans="1:7" x14ac:dyDescent="0.25">
      <c r="A6" s="2" t="s">
        <v>8</v>
      </c>
      <c r="B6" s="6">
        <v>2500</v>
      </c>
      <c r="C6" s="4" t="s">
        <v>9</v>
      </c>
      <c r="D6" s="5" t="s">
        <v>10</v>
      </c>
    </row>
    <row r="7" spans="1:7" x14ac:dyDescent="0.25">
      <c r="A7" s="2" t="s">
        <v>11</v>
      </c>
      <c r="B7" s="7">
        <v>0.2</v>
      </c>
      <c r="C7" s="4" t="s">
        <v>12</v>
      </c>
      <c r="D7" s="5" t="s">
        <v>13</v>
      </c>
    </row>
    <row r="9" spans="1:7" x14ac:dyDescent="0.25">
      <c r="A9" s="19" t="s">
        <v>14</v>
      </c>
      <c r="B9" s="19"/>
      <c r="C9" s="19"/>
      <c r="D9" s="19"/>
    </row>
    <row r="11" spans="1:7" ht="17.25" x14ac:dyDescent="0.25">
      <c r="A11" s="20" t="s">
        <v>15</v>
      </c>
      <c r="B11" s="20"/>
      <c r="C11" s="20"/>
      <c r="D11" s="20"/>
    </row>
    <row r="12" spans="1:7" x14ac:dyDescent="0.25">
      <c r="A12" s="21" t="s">
        <v>16</v>
      </c>
      <c r="B12" s="21"/>
      <c r="C12" s="21"/>
      <c r="D12" s="21"/>
    </row>
    <row r="13" spans="1:7" x14ac:dyDescent="0.25">
      <c r="A13" s="21" t="s">
        <v>17</v>
      </c>
      <c r="B13" s="21"/>
      <c r="C13" s="21"/>
      <c r="D13" s="21"/>
    </row>
    <row r="14" spans="1:7" x14ac:dyDescent="0.25">
      <c r="A14" s="21" t="s">
        <v>18</v>
      </c>
      <c r="B14" s="21"/>
      <c r="C14" s="21"/>
      <c r="D14" s="21"/>
    </row>
    <row r="16" spans="1:7" x14ac:dyDescent="0.25">
      <c r="A16" s="19" t="s">
        <v>73</v>
      </c>
      <c r="B16" s="19"/>
      <c r="C16" s="19"/>
      <c r="D16" s="19"/>
      <c r="E16" s="19"/>
      <c r="F16" s="19"/>
      <c r="G16" s="22" t="s">
        <v>74</v>
      </c>
    </row>
  </sheetData>
  <sheetProtection formatCells="0" formatColumns="0" formatRows="0" sort="0" autoFilter="0"/>
  <mergeCells count="7">
    <mergeCell ref="A14:D14"/>
    <mergeCell ref="A16:F16"/>
    <mergeCell ref="A2:D2"/>
    <mergeCell ref="A9:D9"/>
    <mergeCell ref="A11:D11"/>
    <mergeCell ref="A12:D12"/>
    <mergeCell ref="A13:D13"/>
  </mergeCells>
  <hyperlinks>
    <hyperlink ref="G16" r:id="rId1" xr:uid="{163824EE-2B17-48A5-B154-1F06F6A811FD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6"/>
  <sheetViews>
    <sheetView showGridLines="0" workbookViewId="0">
      <selection activeCell="A26" sqref="A26:G26"/>
    </sheetView>
  </sheetViews>
  <sheetFormatPr defaultRowHeight="15" x14ac:dyDescent="0.25"/>
  <cols>
    <col min="1" max="1" width="12" customWidth="1"/>
    <col min="2" max="2" width="34" customWidth="1"/>
    <col min="3" max="3" width="13" customWidth="1"/>
    <col min="4" max="4" width="20" customWidth="1"/>
    <col min="5" max="10" width="12" customWidth="1"/>
    <col min="11" max="11" width="14" customWidth="1"/>
  </cols>
  <sheetData>
    <row r="2" spans="1:11" ht="27.95" customHeight="1" x14ac:dyDescent="0.25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4" spans="1:11" ht="21.95" customHeight="1" x14ac:dyDescent="0.25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  <c r="K4" s="1" t="s">
        <v>30</v>
      </c>
    </row>
    <row r="5" spans="1:11" ht="16.5" customHeight="1" x14ac:dyDescent="0.25">
      <c r="A5" s="2" t="s">
        <v>31</v>
      </c>
      <c r="B5" s="2" t="s">
        <v>32</v>
      </c>
      <c r="C5" s="8">
        <f>IFERROR(7500/(AREA_TOTAL*CUSTO_M2*(1+BDI)),0)</f>
        <v>4.1666666666666664E-2</v>
      </c>
      <c r="D5" s="9">
        <f t="shared" ref="D5:D15" si="0">AREA_TOTAL*CUSTO_M2*(1+BDI)*C5</f>
        <v>7500</v>
      </c>
      <c r="E5" s="8">
        <v>1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10">
        <f t="shared" ref="K5:K15" si="1">SUM(E5:J5)</f>
        <v>1</v>
      </c>
    </row>
    <row r="6" spans="1:11" ht="16.5" customHeight="1" x14ac:dyDescent="0.25">
      <c r="A6" s="11" t="s">
        <v>33</v>
      </c>
      <c r="B6" s="11" t="s">
        <v>34</v>
      </c>
      <c r="C6" s="8">
        <v>0.08</v>
      </c>
      <c r="D6" s="12">
        <f t="shared" si="0"/>
        <v>14400</v>
      </c>
      <c r="E6" s="8">
        <v>0.6</v>
      </c>
      <c r="F6" s="8">
        <v>0.4</v>
      </c>
      <c r="G6" s="8">
        <v>0</v>
      </c>
      <c r="H6" s="8">
        <v>0</v>
      </c>
      <c r="I6" s="8">
        <v>0</v>
      </c>
      <c r="J6" s="8">
        <v>0</v>
      </c>
      <c r="K6" s="13">
        <f t="shared" si="1"/>
        <v>1</v>
      </c>
    </row>
    <row r="7" spans="1:11" ht="16.5" customHeight="1" x14ac:dyDescent="0.25">
      <c r="A7" s="2" t="s">
        <v>35</v>
      </c>
      <c r="B7" s="2" t="s">
        <v>36</v>
      </c>
      <c r="C7" s="8">
        <v>0.12</v>
      </c>
      <c r="D7" s="9">
        <f t="shared" si="0"/>
        <v>21600</v>
      </c>
      <c r="E7" s="8">
        <v>0</v>
      </c>
      <c r="F7" s="8">
        <v>0.5</v>
      </c>
      <c r="G7" s="8">
        <v>0.5</v>
      </c>
      <c r="H7" s="8">
        <v>0</v>
      </c>
      <c r="I7" s="8">
        <v>0</v>
      </c>
      <c r="J7" s="8">
        <v>0</v>
      </c>
      <c r="K7" s="10">
        <f t="shared" si="1"/>
        <v>1</v>
      </c>
    </row>
    <row r="8" spans="1:11" ht="16.5" customHeight="1" x14ac:dyDescent="0.25">
      <c r="A8" s="11" t="s">
        <v>37</v>
      </c>
      <c r="B8" s="11" t="s">
        <v>38</v>
      </c>
      <c r="C8" s="8">
        <v>0.1</v>
      </c>
      <c r="D8" s="12">
        <f t="shared" si="0"/>
        <v>18000</v>
      </c>
      <c r="E8" s="8">
        <v>0</v>
      </c>
      <c r="F8" s="8">
        <v>0.3</v>
      </c>
      <c r="G8" s="8">
        <v>0.7</v>
      </c>
      <c r="H8" s="8">
        <v>0</v>
      </c>
      <c r="I8" s="8">
        <v>0</v>
      </c>
      <c r="J8" s="8">
        <v>0</v>
      </c>
      <c r="K8" s="13">
        <f t="shared" si="1"/>
        <v>1</v>
      </c>
    </row>
    <row r="9" spans="1:11" ht="16.5" customHeight="1" x14ac:dyDescent="0.25">
      <c r="A9" s="2" t="s">
        <v>39</v>
      </c>
      <c r="B9" s="2" t="s">
        <v>40</v>
      </c>
      <c r="C9" s="8">
        <v>7.0000000000000007E-2</v>
      </c>
      <c r="D9" s="9">
        <f t="shared" si="0"/>
        <v>12600.000000000002</v>
      </c>
      <c r="E9" s="8">
        <v>0</v>
      </c>
      <c r="F9" s="8">
        <v>0</v>
      </c>
      <c r="G9" s="8">
        <v>0.8</v>
      </c>
      <c r="H9" s="8">
        <v>0.2</v>
      </c>
      <c r="I9" s="8">
        <v>0</v>
      </c>
      <c r="J9" s="8">
        <v>0</v>
      </c>
      <c r="K9" s="10">
        <f t="shared" si="1"/>
        <v>1</v>
      </c>
    </row>
    <row r="10" spans="1:11" ht="16.5" customHeight="1" x14ac:dyDescent="0.25">
      <c r="A10" s="11" t="s">
        <v>41</v>
      </c>
      <c r="B10" s="11" t="s">
        <v>42</v>
      </c>
      <c r="C10" s="8">
        <v>0.1</v>
      </c>
      <c r="D10" s="12">
        <f t="shared" si="0"/>
        <v>18000</v>
      </c>
      <c r="E10" s="8">
        <v>0</v>
      </c>
      <c r="F10" s="8">
        <v>0</v>
      </c>
      <c r="G10" s="8">
        <v>0</v>
      </c>
      <c r="H10" s="8">
        <v>0.7</v>
      </c>
      <c r="I10" s="8">
        <v>0.3</v>
      </c>
      <c r="J10" s="8">
        <v>0</v>
      </c>
      <c r="K10" s="13">
        <f t="shared" si="1"/>
        <v>1</v>
      </c>
    </row>
    <row r="11" spans="1:11" ht="16.5" customHeight="1" x14ac:dyDescent="0.25">
      <c r="A11" s="2" t="s">
        <v>43</v>
      </c>
      <c r="B11" s="2" t="s">
        <v>44</v>
      </c>
      <c r="C11" s="8">
        <v>0.06</v>
      </c>
      <c r="D11" s="9">
        <f t="shared" si="0"/>
        <v>10800</v>
      </c>
      <c r="E11" s="8">
        <v>0</v>
      </c>
      <c r="F11" s="8">
        <v>0</v>
      </c>
      <c r="G11" s="8">
        <v>0.4</v>
      </c>
      <c r="H11" s="8">
        <v>0.6</v>
      </c>
      <c r="I11" s="8">
        <v>0</v>
      </c>
      <c r="J11" s="8">
        <v>0</v>
      </c>
      <c r="K11" s="10">
        <f t="shared" si="1"/>
        <v>1</v>
      </c>
    </row>
    <row r="12" spans="1:11" ht="16.5" customHeight="1" x14ac:dyDescent="0.25">
      <c r="A12" s="11" t="s">
        <v>45</v>
      </c>
      <c r="B12" s="11" t="s">
        <v>46</v>
      </c>
      <c r="C12" s="8">
        <v>0.25</v>
      </c>
      <c r="D12" s="12">
        <f t="shared" si="0"/>
        <v>45000</v>
      </c>
      <c r="E12" s="8">
        <v>0</v>
      </c>
      <c r="F12" s="8">
        <v>0</v>
      </c>
      <c r="G12" s="8">
        <v>0</v>
      </c>
      <c r="H12" s="8">
        <v>0.3</v>
      </c>
      <c r="I12" s="8">
        <v>0.5</v>
      </c>
      <c r="J12" s="8">
        <v>0.2</v>
      </c>
      <c r="K12" s="13">
        <f t="shared" si="1"/>
        <v>1</v>
      </c>
    </row>
    <row r="13" spans="1:11" ht="16.5" customHeight="1" x14ac:dyDescent="0.25">
      <c r="A13" s="2" t="s">
        <v>47</v>
      </c>
      <c r="B13" s="2" t="s">
        <v>48</v>
      </c>
      <c r="C13" s="8">
        <v>0.1</v>
      </c>
      <c r="D13" s="9">
        <f t="shared" si="0"/>
        <v>18000</v>
      </c>
      <c r="E13" s="8">
        <v>0</v>
      </c>
      <c r="F13" s="8">
        <v>0</v>
      </c>
      <c r="G13" s="8">
        <v>0</v>
      </c>
      <c r="H13" s="8">
        <v>0</v>
      </c>
      <c r="I13" s="8">
        <v>0.4</v>
      </c>
      <c r="J13" s="8">
        <v>0.6</v>
      </c>
      <c r="K13" s="10">
        <f t="shared" si="1"/>
        <v>1</v>
      </c>
    </row>
    <row r="14" spans="1:11" ht="16.5" customHeight="1" x14ac:dyDescent="0.25">
      <c r="A14" s="11" t="s">
        <v>49</v>
      </c>
      <c r="B14" s="11" t="s">
        <v>50</v>
      </c>
      <c r="C14" s="8">
        <v>0.05</v>
      </c>
      <c r="D14" s="12">
        <f t="shared" si="0"/>
        <v>9000</v>
      </c>
      <c r="E14" s="8">
        <v>0</v>
      </c>
      <c r="F14" s="8">
        <v>0</v>
      </c>
      <c r="G14" s="8">
        <v>0</v>
      </c>
      <c r="H14" s="8">
        <v>0</v>
      </c>
      <c r="I14" s="8">
        <v>0.2</v>
      </c>
      <c r="J14" s="8">
        <v>0.8</v>
      </c>
      <c r="K14" s="13">
        <f t="shared" si="1"/>
        <v>1</v>
      </c>
    </row>
    <row r="15" spans="1:11" ht="16.5" customHeight="1" x14ac:dyDescent="0.25">
      <c r="A15" s="2" t="s">
        <v>51</v>
      </c>
      <c r="B15" s="2" t="s">
        <v>52</v>
      </c>
      <c r="C15" s="8">
        <v>0.02</v>
      </c>
      <c r="D15" s="9">
        <f t="shared" si="0"/>
        <v>3600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10">
        <f t="shared" si="1"/>
        <v>1</v>
      </c>
    </row>
    <row r="16" spans="1:11" ht="16.5" customHeight="1" x14ac:dyDescent="0.25">
      <c r="A16" s="14" t="s">
        <v>53</v>
      </c>
      <c r="B16" s="14" t="s">
        <v>54</v>
      </c>
      <c r="C16" s="15">
        <f>SUM(C5:C15)</f>
        <v>0.99166666666666681</v>
      </c>
      <c r="D16" s="16">
        <f>SUM(D5:D15)</f>
        <v>178500</v>
      </c>
      <c r="E16" s="15">
        <f>IFERROR(SUM(E5:E15)/COUNT(E5:E15),0)</f>
        <v>0.14545454545454548</v>
      </c>
      <c r="F16" s="15">
        <v>0.12</v>
      </c>
      <c r="G16" s="15">
        <v>0.24</v>
      </c>
      <c r="H16" s="15">
        <v>0.18</v>
      </c>
      <c r="I16" s="15">
        <v>0.14000000000000001</v>
      </c>
      <c r="J16" s="15">
        <v>0.17499999999999999</v>
      </c>
      <c r="K16" s="15">
        <f>IFERROR(SUM(K5:K15)/11,0)</f>
        <v>1</v>
      </c>
    </row>
    <row r="18" spans="1:11" x14ac:dyDescent="0.25">
      <c r="A18" s="19" t="s">
        <v>14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20" spans="1:11" ht="17.25" x14ac:dyDescent="0.25">
      <c r="A20" s="20" t="s">
        <v>15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x14ac:dyDescent="0.25">
      <c r="A21" s="21" t="s">
        <v>55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x14ac:dyDescent="0.25">
      <c r="A22" s="21" t="s">
        <v>56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x14ac:dyDescent="0.25">
      <c r="A23" s="21" t="s">
        <v>57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x14ac:dyDescent="0.25">
      <c r="A24" s="21" t="s">
        <v>58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6" spans="1:11" x14ac:dyDescent="0.25">
      <c r="A26" s="19" t="s">
        <v>73</v>
      </c>
      <c r="B26" s="19"/>
      <c r="C26" s="19"/>
      <c r="D26" s="19"/>
      <c r="E26" s="19"/>
      <c r="F26" s="19"/>
      <c r="G26" s="23" t="s">
        <v>74</v>
      </c>
    </row>
  </sheetData>
  <autoFilter ref="A4:K15" xr:uid="{00000000-0009-0000-0000-000001000000}"/>
  <mergeCells count="8">
    <mergeCell ref="A23:K23"/>
    <mergeCell ref="A24:K24"/>
    <mergeCell ref="A26:F26"/>
    <mergeCell ref="A2:K2"/>
    <mergeCell ref="A18:K18"/>
    <mergeCell ref="A20:K20"/>
    <mergeCell ref="A21:K21"/>
    <mergeCell ref="A22:K22"/>
  </mergeCells>
  <conditionalFormatting sqref="K5:K15">
    <cfRule type="dataBar" priority="1">
      <dataBar>
        <cfvo type="min"/>
        <cfvo type="max"/>
        <color rgb="FF41719C"/>
      </dataBar>
      <extLst>
        <ext xmlns:x14="http://schemas.microsoft.com/office/spreadsheetml/2009/9/main" uri="{B025F937-C7B1-47D3-B67F-A62EFF666E3E}">
          <x14:id>{2E599755-40E2-4E0B-AFDA-FC7C84BCBF6D}</x14:id>
        </ext>
      </extLst>
    </cfRule>
  </conditionalFormatting>
  <hyperlinks>
    <hyperlink ref="G26" r:id="rId1" xr:uid="{163824EE-2B17-48A5-B154-1F06F6A811FD}"/>
  </hyperlinks>
  <pageMargins left="0.7" right="0.7" top="0.75" bottom="0.75" header="0.3" footer="0.3"/>
  <pageSetup orientation="portrait" horizontalDpi="4294967295" verticalDpi="4294967295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E599755-40E2-4E0B-AFDA-FC7C84BCBF6D}">
            <x14:dataBar minLength="0" maxLength="100">
              <x14:cfvo type="min"/>
              <x14:cfvo type="max"/>
              <x14:negativeFillColor auto="1"/>
              <x14:axisColor auto="1"/>
            </x14:dataBar>
          </x14:cfRule>
          <xm:sqref>K5:K15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62"/>
  <sheetViews>
    <sheetView showGridLines="0" tabSelected="1" workbookViewId="0">
      <selection activeCell="A62" sqref="A62:G62"/>
    </sheetView>
  </sheetViews>
  <sheetFormatPr defaultRowHeight="15" x14ac:dyDescent="0.25"/>
  <cols>
    <col min="1" max="1" width="12" customWidth="1"/>
    <col min="2" max="2" width="31" customWidth="1"/>
    <col min="3" max="3" width="20" customWidth="1"/>
    <col min="4" max="4" width="29" customWidth="1"/>
    <col min="5" max="5" width="31" customWidth="1"/>
  </cols>
  <sheetData>
    <row r="2" spans="1:5" ht="27.95" customHeight="1" x14ac:dyDescent="0.25">
      <c r="A2" s="18" t="s">
        <v>59</v>
      </c>
      <c r="B2" s="18"/>
      <c r="C2" s="18"/>
      <c r="D2" s="18"/>
      <c r="E2" s="18"/>
    </row>
    <row r="4" spans="1:5" ht="21.95" customHeight="1" x14ac:dyDescent="0.25">
      <c r="A4" s="1" t="s">
        <v>60</v>
      </c>
      <c r="B4" s="1" t="s">
        <v>61</v>
      </c>
      <c r="C4" s="1" t="s">
        <v>62</v>
      </c>
      <c r="D4" s="1" t="s">
        <v>63</v>
      </c>
      <c r="E4" s="1" t="s">
        <v>64</v>
      </c>
    </row>
    <row r="5" spans="1:5" ht="16.5" customHeight="1" x14ac:dyDescent="0.25">
      <c r="A5" s="2" t="s">
        <v>65</v>
      </c>
      <c r="B5" s="17">
        <f>SUMPRODUCT('Cronograma Detalhado'!$D$5:$D$15, 'Cronograma Detalhado'!E5:E15)</f>
        <v>16140</v>
      </c>
      <c r="C5" s="9">
        <f>B5</f>
        <v>16140</v>
      </c>
      <c r="D5" s="8">
        <v>0.14499999999999999</v>
      </c>
      <c r="E5" s="10">
        <f>D5</f>
        <v>0.14499999999999999</v>
      </c>
    </row>
    <row r="6" spans="1:5" ht="16.5" customHeight="1" x14ac:dyDescent="0.25">
      <c r="A6" s="11" t="s">
        <v>66</v>
      </c>
      <c r="B6" s="17">
        <v>18000</v>
      </c>
      <c r="C6" s="12">
        <f>C5+B6</f>
        <v>34140</v>
      </c>
      <c r="D6" s="8">
        <v>0.12</v>
      </c>
      <c r="E6" s="13">
        <f>E5+D6</f>
        <v>0.26500000000000001</v>
      </c>
    </row>
    <row r="7" spans="1:5" ht="16.5" customHeight="1" x14ac:dyDescent="0.25">
      <c r="A7" s="2" t="s">
        <v>67</v>
      </c>
      <c r="B7" s="17">
        <v>36000</v>
      </c>
      <c r="C7" s="9">
        <f>C6+B7</f>
        <v>70140</v>
      </c>
      <c r="D7" s="8">
        <v>0.24</v>
      </c>
      <c r="E7" s="10">
        <f>E6+D7</f>
        <v>0.505</v>
      </c>
    </row>
    <row r="8" spans="1:5" ht="16.5" customHeight="1" x14ac:dyDescent="0.25">
      <c r="A8" s="11" t="s">
        <v>68</v>
      </c>
      <c r="B8" s="17">
        <v>27000</v>
      </c>
      <c r="C8" s="12">
        <f>C7+B8</f>
        <v>97140</v>
      </c>
      <c r="D8" s="8">
        <v>0.18</v>
      </c>
      <c r="E8" s="13">
        <f>E7+D8</f>
        <v>0.68500000000000005</v>
      </c>
    </row>
    <row r="9" spans="1:5" ht="16.5" customHeight="1" x14ac:dyDescent="0.25">
      <c r="A9" s="2" t="s">
        <v>69</v>
      </c>
      <c r="B9" s="17">
        <v>21000</v>
      </c>
      <c r="C9" s="9">
        <f>C8+B9</f>
        <v>118140</v>
      </c>
      <c r="D9" s="8">
        <v>0.14000000000000001</v>
      </c>
      <c r="E9" s="10">
        <f>E8+D9</f>
        <v>0.82500000000000007</v>
      </c>
    </row>
    <row r="10" spans="1:5" ht="16.5" customHeight="1" x14ac:dyDescent="0.25">
      <c r="A10" s="11" t="s">
        <v>70</v>
      </c>
      <c r="B10" s="17">
        <v>26250</v>
      </c>
      <c r="C10" s="12">
        <f>C9+B10</f>
        <v>144390</v>
      </c>
      <c r="D10" s="8">
        <v>0.17499999999999999</v>
      </c>
      <c r="E10" s="13">
        <f>E9+D10</f>
        <v>1</v>
      </c>
    </row>
    <row r="12" spans="1:5" x14ac:dyDescent="0.25">
      <c r="A12" s="19" t="s">
        <v>14</v>
      </c>
      <c r="B12" s="19"/>
      <c r="C12" s="19"/>
      <c r="D12" s="19"/>
      <c r="E12" s="19"/>
    </row>
    <row r="14" spans="1:5" ht="17.25" x14ac:dyDescent="0.25">
      <c r="A14" s="20" t="s">
        <v>15</v>
      </c>
      <c r="B14" s="20"/>
      <c r="C14" s="20"/>
      <c r="D14" s="20"/>
      <c r="E14" s="20"/>
    </row>
    <row r="15" spans="1:5" x14ac:dyDescent="0.25">
      <c r="A15" s="21" t="s">
        <v>55</v>
      </c>
      <c r="B15" s="21"/>
      <c r="C15" s="21"/>
      <c r="D15" s="21"/>
      <c r="E15" s="21"/>
    </row>
    <row r="16" spans="1:5" x14ac:dyDescent="0.25">
      <c r="A16" s="21" t="s">
        <v>71</v>
      </c>
      <c r="B16" s="21"/>
      <c r="C16" s="21"/>
      <c r="D16" s="21"/>
      <c r="E16" s="21"/>
    </row>
    <row r="17" spans="1:5" x14ac:dyDescent="0.25">
      <c r="A17" s="21" t="s">
        <v>72</v>
      </c>
      <c r="B17" s="21"/>
      <c r="C17" s="21"/>
      <c r="D17" s="21"/>
      <c r="E17" s="21"/>
    </row>
    <row r="18" spans="1:5" x14ac:dyDescent="0.25">
      <c r="A18" s="21" t="s">
        <v>58</v>
      </c>
      <c r="B18" s="21"/>
      <c r="C18" s="21"/>
      <c r="D18" s="21"/>
      <c r="E18" s="21"/>
    </row>
    <row r="62" spans="1:7" x14ac:dyDescent="0.25">
      <c r="A62" s="19" t="s">
        <v>73</v>
      </c>
      <c r="B62" s="19"/>
      <c r="C62" s="19"/>
      <c r="D62" s="19"/>
      <c r="E62" s="19"/>
      <c r="F62" s="19"/>
      <c r="G62" s="24" t="s">
        <v>74</v>
      </c>
    </row>
  </sheetData>
  <autoFilter ref="A4:E10" xr:uid="{00000000-0009-0000-0000-000002000000}"/>
  <mergeCells count="8">
    <mergeCell ref="A17:E17"/>
    <mergeCell ref="A18:E18"/>
    <mergeCell ref="A62:F62"/>
    <mergeCell ref="A2:E2"/>
    <mergeCell ref="A12:E12"/>
    <mergeCell ref="A14:E14"/>
    <mergeCell ref="A15:E15"/>
    <mergeCell ref="A16:E16"/>
  </mergeCells>
  <conditionalFormatting sqref="C5:C10">
    <cfRule type="dataBar" priority="1">
      <dataBar>
        <cfvo type="min"/>
        <cfvo type="max"/>
        <color rgb="FF41719C"/>
      </dataBar>
      <extLst>
        <ext xmlns:x14="http://schemas.microsoft.com/office/spreadsheetml/2009/9/main" uri="{B025F937-C7B1-47D3-B67F-A62EFF666E3E}">
          <x14:id>{2C127011-02F2-4FDD-BA90-8BB6F68E58CF}</x14:id>
        </ext>
      </extLst>
    </cfRule>
  </conditionalFormatting>
  <hyperlinks>
    <hyperlink ref="G62" r:id="rId1" xr:uid="{163824EE-2B17-48A5-B154-1F06F6A811FD}"/>
  </hyperlinks>
  <pageMargins left="0.7" right="0.7" top="0.75" bottom="0.75" header="0.3" footer="0.3"/>
  <pageSetup orientation="portrait" horizontalDpi="4294967295" verticalDpi="4294967295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C127011-02F2-4FDD-BA90-8BB6F68E58CF}">
            <x14:dataBar minLength="0" maxLength="100">
              <x14:cfvo type="min"/>
              <x14:cfvo type="max"/>
              <x14:negativeFillColor auto="1"/>
              <x14:axisColor auto="1"/>
            </x14:dataBar>
          </x14:cfRule>
          <xm:sqref>C5:C10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Premissas</vt:lpstr>
      <vt:lpstr>Cronograma Detalhado</vt:lpstr>
      <vt:lpstr>Resumo Financeiro</vt:lpstr>
      <vt:lpstr>AREA_TOTAL</vt:lpstr>
      <vt:lpstr>BDI</vt:lpstr>
      <vt:lpstr>CUSTO_M2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2026-07-05T18:40:12Z</dcterms:created>
  <dcterms:modified xsi:type="dcterms:W3CDTF">2026-07-05T18:46:29Z</dcterms:modified>
  <cp:category/>
</cp:coreProperties>
</file>